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65" windowHeight="11760" activeTab="0"/>
  </bookViews>
  <sheets>
    <sheet name="Porovnání 2021" sheetId="1" r:id="rId1"/>
    <sheet name="N a V 2020" sheetId="2" state="hidden" r:id="rId2"/>
    <sheet name="položkově 2020" sheetId="3" state="hidden" r:id="rId3"/>
    <sheet name="NaV 2021" sheetId="4" state="hidden" r:id="rId4"/>
    <sheet name="NaV položkově 2021" sheetId="5" state="hidden" r:id="rId5"/>
    <sheet name="ryby" sheetId="6" state="hidden" r:id="rId6"/>
  </sheets>
  <definedNames/>
  <calcPr fullCalcOnLoad="1"/>
</workbook>
</file>

<file path=xl/sharedStrings.xml><?xml version="1.0" encoding="utf-8"?>
<sst xmlns="http://schemas.openxmlformats.org/spreadsheetml/2006/main" count="1086" uniqueCount="385">
  <si>
    <t>Spotřeba rybích násad</t>
  </si>
  <si>
    <t>Spotřeba krmiv</t>
  </si>
  <si>
    <t>Spotřeba PHM auto</t>
  </si>
  <si>
    <t>Spotřeba kancelář</t>
  </si>
  <si>
    <t>Spotřeba rybochovná zařízení</t>
  </si>
  <si>
    <t>Spotřeba mládež</t>
  </si>
  <si>
    <t>DKP</t>
  </si>
  <si>
    <t>Opravy auta</t>
  </si>
  <si>
    <t>Opravy rybochovných zařízení</t>
  </si>
  <si>
    <t>Náklady na reprezentaci</t>
  </si>
  <si>
    <t>Ostatní služby</t>
  </si>
  <si>
    <t>Poštovné</t>
  </si>
  <si>
    <t>Nájemné  rybníky</t>
  </si>
  <si>
    <t>Dopravné</t>
  </si>
  <si>
    <t>Pojištění</t>
  </si>
  <si>
    <t>Poplatky bankám</t>
  </si>
  <si>
    <t>Mzdové náklady</t>
  </si>
  <si>
    <t>Zákonné sociální pojištění</t>
  </si>
  <si>
    <t>Zákonné zdravotní pojistění</t>
  </si>
  <si>
    <t>Tržby za ryby</t>
  </si>
  <si>
    <t>Tržby za revíry</t>
  </si>
  <si>
    <t>Příspěvky dospělí</t>
  </si>
  <si>
    <t>Příspěvky mládež</t>
  </si>
  <si>
    <t>Příspěvky děti</t>
  </si>
  <si>
    <t>Příspěvky brigády</t>
  </si>
  <si>
    <t>Příspěvky zápisné</t>
  </si>
  <si>
    <t>účet</t>
  </si>
  <si>
    <t>Český rybářský svaz, MO Strakonice</t>
  </si>
  <si>
    <t>Náklady</t>
  </si>
  <si>
    <t>Výnosy</t>
  </si>
  <si>
    <t>v tis. Kč</t>
  </si>
  <si>
    <t>odpisy</t>
  </si>
  <si>
    <t>Poskytnuté zlevněné  povolenky</t>
  </si>
  <si>
    <t>Ostatní opravy Sádky</t>
  </si>
  <si>
    <t>Hospodářský výsledek - zisk</t>
  </si>
  <si>
    <t>tis. Kč</t>
  </si>
  <si>
    <t>Ostatní provozní náklady</t>
  </si>
  <si>
    <t>Spotřeba ryb vánoce</t>
  </si>
  <si>
    <t>Prodej Vánočních ryb</t>
  </si>
  <si>
    <t xml:space="preserve">VÝNOSY </t>
  </si>
  <si>
    <t>Náklady celkem</t>
  </si>
  <si>
    <t>Výnosy celkem</t>
  </si>
  <si>
    <t>Poplatky za letní tábor mládeže</t>
  </si>
  <si>
    <t>Telefon a internet</t>
  </si>
  <si>
    <t>Energie</t>
  </si>
  <si>
    <t>Odměny rybářské kroužky</t>
  </si>
  <si>
    <t>Dotace mládež</t>
  </si>
  <si>
    <t xml:space="preserve">Dotace na zarybnění </t>
  </si>
  <si>
    <t>CELKEM Mládež</t>
  </si>
  <si>
    <t xml:space="preserve">Ostatní výnosy </t>
  </si>
  <si>
    <t>změna stavu komorovaných ryb</t>
  </si>
  <si>
    <t>Nájemné kancelář a ostatní</t>
  </si>
  <si>
    <t>Pro Pepu</t>
  </si>
  <si>
    <t>NÁKLADY bez odpisů</t>
  </si>
  <si>
    <t>Cestovné</t>
  </si>
  <si>
    <t xml:space="preserve">Spotřeba závody </t>
  </si>
  <si>
    <t xml:space="preserve">Výnosy ze závodů </t>
  </si>
  <si>
    <t>Nájemné mládež</t>
  </si>
  <si>
    <t>Náklady na reprezentaci mládež</t>
  </si>
  <si>
    <t>Spotřeba PHM křovinořez, pila</t>
  </si>
  <si>
    <t>Spotřeba ostatního materiálu</t>
  </si>
  <si>
    <t>Energie kancelář</t>
  </si>
  <si>
    <t>Telefon kancelář</t>
  </si>
  <si>
    <t>Nájemné kancelář</t>
  </si>
  <si>
    <t>Ostatní nájemné</t>
  </si>
  <si>
    <t>Zákonné pojištění zaměstnanci</t>
  </si>
  <si>
    <t>Mzdové náklady funkční</t>
  </si>
  <si>
    <t>Mzdové náklady-čerpaná dovolená</t>
  </si>
  <si>
    <t>Zákonné soc. pojištění</t>
  </si>
  <si>
    <t>Daň z nemovitostí</t>
  </si>
  <si>
    <t>Ostatní daně a poplatky</t>
  </si>
  <si>
    <t>Dary</t>
  </si>
  <si>
    <t>Ostatní náklady NEDAŇOVÉ</t>
  </si>
  <si>
    <t>Odpisy dlouhodobého nehm. a hmot. majetku</t>
  </si>
  <si>
    <t>Tržby za ryby - kraj</t>
  </si>
  <si>
    <t>Prodej vánočních ryb</t>
  </si>
  <si>
    <t>Změna stavu Střela</t>
  </si>
  <si>
    <t>Změna stavu Jetišov</t>
  </si>
  <si>
    <t>Změna stavu Blatský</t>
  </si>
  <si>
    <t>Změna stavu Smiratice</t>
  </si>
  <si>
    <t>Změna stavu Sedlo 2</t>
  </si>
  <si>
    <t>Změna stavu Radkovický horní</t>
  </si>
  <si>
    <t>Změna stavu Kojanovský</t>
  </si>
  <si>
    <t>Změna stavu Starý</t>
  </si>
  <si>
    <t>Změna stavu Stavičný</t>
  </si>
  <si>
    <t>Jiné provozní výnosy</t>
  </si>
  <si>
    <t>Příjmy od členů - kurz</t>
  </si>
  <si>
    <t>Dotace na zarybnění</t>
  </si>
  <si>
    <t>Dotace dětský tábor</t>
  </si>
  <si>
    <t>Ostatní výnosy</t>
  </si>
  <si>
    <t>změna stavu ryb</t>
  </si>
  <si>
    <t>vánoce nákup ryb</t>
  </si>
  <si>
    <t>Vrána - nákup ryb</t>
  </si>
  <si>
    <t>Měsrské hospodářství Vodňany - K2</t>
  </si>
  <si>
    <t>SRŠ - lín</t>
  </si>
  <si>
    <t>Hodiánek - ostroretka</t>
  </si>
  <si>
    <t>Kraj.škol.hosp. - kapr násada</t>
  </si>
  <si>
    <t>Městské hosp.Vodňany - K2</t>
  </si>
  <si>
    <t>Pstruhařství - pstruh obecný</t>
  </si>
  <si>
    <t>Fio obraty za období duben 2020</t>
  </si>
  <si>
    <t>Jih.univerzita - parma</t>
  </si>
  <si>
    <t>SprávaNP Šumava - lipan</t>
  </si>
  <si>
    <t>Agro Jinín - ryby</t>
  </si>
  <si>
    <t>Pracheňské ryb. - karp tržní</t>
  </si>
  <si>
    <t>Mk oil - nafta</t>
  </si>
  <si>
    <t>MK Oil - nafta</t>
  </si>
  <si>
    <t>MK oil - nafta</t>
  </si>
  <si>
    <t>Fio obraty za období říjen 2020</t>
  </si>
  <si>
    <t>zámek visací</t>
  </si>
  <si>
    <t>Barva tiskárna</t>
  </si>
  <si>
    <t>Turek - toner</t>
  </si>
  <si>
    <t>tonery</t>
  </si>
  <si>
    <t>Tonery - tonery</t>
  </si>
  <si>
    <t>Savo</t>
  </si>
  <si>
    <t xml:space="preserve">Pražské rybářství - odchovna + límec </t>
  </si>
  <si>
    <t>Fio obraty za období květen 2020</t>
  </si>
  <si>
    <t>Výplet 80cm/10 mm</t>
  </si>
  <si>
    <t>Fio obraty za období červenec 2020</t>
  </si>
  <si>
    <t>M a S - rychlospojka pro hadici</t>
  </si>
  <si>
    <t>Benzín do ekačky</t>
  </si>
  <si>
    <t>Benzín Sekačka</t>
  </si>
  <si>
    <t>Vyúčtování tábor Oslov</t>
  </si>
  <si>
    <t xml:space="preserve"> 31.8.2020</t>
  </si>
  <si>
    <t xml:space="preserve">  189002  Vyúčtování tábor Oslov</t>
  </si>
  <si>
    <t>Vyúčtování tábor Poříčí</t>
  </si>
  <si>
    <t>Milisterfer - káď kulatá 750 L</t>
  </si>
  <si>
    <t>Pražské rybářství - keser 10 ks</t>
  </si>
  <si>
    <t xml:space="preserve">Salvete - doprava , násada na lopatu, </t>
  </si>
  <si>
    <t>Bláha - sekačka Snapper</t>
  </si>
  <si>
    <t>Kosa lesnická bez násady</t>
  </si>
  <si>
    <t>Fio obraty za období červen 2020</t>
  </si>
  <si>
    <t>Kosiště kovové</t>
  </si>
  <si>
    <t>Elektro Němcová - chladnička Lord</t>
  </si>
  <si>
    <t xml:space="preserve">Dektrade - nádoba plastová kruhová </t>
  </si>
  <si>
    <t>telefon</t>
  </si>
  <si>
    <t>Fio obraty za období září 2020</t>
  </si>
  <si>
    <t xml:space="preserve">Dobeš - přepravní hliníková bedna 2 </t>
  </si>
  <si>
    <t>Alza čtečka čárových kódů</t>
  </si>
  <si>
    <t>Internet - tiskárna</t>
  </si>
  <si>
    <t>Salvete - baumit, prkna</t>
  </si>
  <si>
    <t>Novotný vyúčtování zálohy</t>
  </si>
  <si>
    <t>Náhradní známka SPZ</t>
  </si>
  <si>
    <t>Auto Ševčík - automateriál</t>
  </si>
  <si>
    <t>Oprava auta</t>
  </si>
  <si>
    <t>Oprava auta - náhradní díly</t>
  </si>
  <si>
    <t>Vohaspol - tašky, motouz</t>
  </si>
  <si>
    <t xml:space="preserve">Občerstvení, papírové utěrky, pytle, </t>
  </si>
  <si>
    <t>Weyland Holz - smrk nepohledový</t>
  </si>
  <si>
    <t>Polykarbonáty - lexan</t>
  </si>
  <si>
    <t>Milisterfer - materiál pro opravy</t>
  </si>
  <si>
    <t>Vyúčtování rychlokurz</t>
  </si>
  <si>
    <t>Vyúčtování ples</t>
  </si>
  <si>
    <t>Vyúčtování ryb, revírů a dotací</t>
  </si>
  <si>
    <t>Vyúčtování EE rok 2019</t>
  </si>
  <si>
    <t>Dohad na spotřebu Energie 2021</t>
  </si>
  <si>
    <t>Fio obraty za období prosinec 2020</t>
  </si>
  <si>
    <t>Výroba klíčů,občerstvení</t>
  </si>
  <si>
    <t>Brod - občerstvení</t>
  </si>
  <si>
    <t>Občerstvení</t>
  </si>
  <si>
    <t>občerstvení</t>
  </si>
  <si>
    <t>občerstvení,dz</t>
  </si>
  <si>
    <t>Občerstvení sádky</t>
  </si>
  <si>
    <t>KB obraty za období červen 2020</t>
  </si>
  <si>
    <t>Fio obraty za období leden 2020</t>
  </si>
  <si>
    <t>Fio obraty za období únor 2020</t>
  </si>
  <si>
    <t>Fio obraty za období březen 2020</t>
  </si>
  <si>
    <t>Fio obraty za období srpen 2020</t>
  </si>
  <si>
    <t xml:space="preserve"> 31.10.2020   187110  Fio obraty za období říjen 2020</t>
  </si>
  <si>
    <t>Fio obraty za období listopad 2020</t>
  </si>
  <si>
    <t>Nájemné rybníka - Benedikt</t>
  </si>
  <si>
    <t>TJ Sokol - pronájem sokolovny na ples</t>
  </si>
  <si>
    <t xml:space="preserve">Pracejovice - pronájem pozemků - </t>
  </si>
  <si>
    <t>Město - pronájem prostranství</t>
  </si>
  <si>
    <t xml:space="preserve">krajské školní hospodář.-přeprava </t>
  </si>
  <si>
    <t>Salvete - doprava</t>
  </si>
  <si>
    <t>KB obraty za období leden 2020</t>
  </si>
  <si>
    <t>Arbit - zpracování účetnictví 2019</t>
  </si>
  <si>
    <t>Oprava křovinořezu</t>
  </si>
  <si>
    <t>Č.P servis - inzerce</t>
  </si>
  <si>
    <t>Mzdy leden</t>
  </si>
  <si>
    <t>Mzdy únor</t>
  </si>
  <si>
    <t>Mzdy březen</t>
  </si>
  <si>
    <t>Mzdy duben</t>
  </si>
  <si>
    <t>Mzdy květen</t>
  </si>
  <si>
    <t>Mzdy červen</t>
  </si>
  <si>
    <t>Mzdy červenec</t>
  </si>
  <si>
    <t>Mzdy srpen</t>
  </si>
  <si>
    <t>Mzdy září</t>
  </si>
  <si>
    <t>Mzdy říjen</t>
  </si>
  <si>
    <t>Mzdy listopad</t>
  </si>
  <si>
    <t>Mzdy prosinec</t>
  </si>
  <si>
    <t>Fú - daň z nemovitosti</t>
  </si>
  <si>
    <t>Osa - autorská odměna</t>
  </si>
  <si>
    <t xml:space="preserve">Poplatek - zvláštní užívání </t>
  </si>
  <si>
    <t>Dárkový poukaz</t>
  </si>
  <si>
    <t>Vyúčtování povolenek</t>
  </si>
  <si>
    <t>Odpisy DM</t>
  </si>
  <si>
    <t>Lipan</t>
  </si>
  <si>
    <t>Ryby STARZ</t>
  </si>
  <si>
    <t>Ryby ARBIT</t>
  </si>
  <si>
    <t>Tržby Vánoční ryby</t>
  </si>
  <si>
    <t>Příjem prodej Vánočních ryb</t>
  </si>
  <si>
    <t>Příjem Vánoční ryby + vrácení zálohy</t>
  </si>
  <si>
    <t>tržby Vánoční ryby + vrácená záloha</t>
  </si>
  <si>
    <t>Inventura rybníků k 31.12.20</t>
  </si>
  <si>
    <t>Bílek Antonín</t>
  </si>
  <si>
    <t>Kučera Štěpán</t>
  </si>
  <si>
    <t>Svoboda Jan</t>
  </si>
  <si>
    <t>Sokol Filip</t>
  </si>
  <si>
    <t>Malý Lukáš</t>
  </si>
  <si>
    <t>Koch Samuel</t>
  </si>
  <si>
    <t>Rokyta Josef</t>
  </si>
  <si>
    <t>Vondrášek Jakub</t>
  </si>
  <si>
    <t>Molhanc Martin</t>
  </si>
  <si>
    <t>Pešek David</t>
  </si>
  <si>
    <t>Plojhar Tomáš</t>
  </si>
  <si>
    <t>Kvapil Daniel</t>
  </si>
  <si>
    <t>Slavíček Michal</t>
  </si>
  <si>
    <t>Svoboda Martin</t>
  </si>
  <si>
    <t>Tomáš Tesař</t>
  </si>
  <si>
    <t>Vaněček Marek</t>
  </si>
  <si>
    <t>Npvý Tomáš</t>
  </si>
  <si>
    <t>Hlavín Jakub</t>
  </si>
  <si>
    <t>Kešněr Matěj</t>
  </si>
  <si>
    <t>Kešner Ondřej</t>
  </si>
  <si>
    <t>Neuberger Václav</t>
  </si>
  <si>
    <t>Sokol Lukáš</t>
  </si>
  <si>
    <t>Sokol Marek</t>
  </si>
  <si>
    <t>Jakš David</t>
  </si>
  <si>
    <t>Novák Tomáš</t>
  </si>
  <si>
    <t>Cee Tomáš</t>
  </si>
  <si>
    <t>Cee František</t>
  </si>
  <si>
    <t>Cee Jiří</t>
  </si>
  <si>
    <t>Korec Filip</t>
  </si>
  <si>
    <t>Hájek Petr</t>
  </si>
  <si>
    <t>Sloup Albert</t>
  </si>
  <si>
    <t>Vyúčtování známek</t>
  </si>
  <si>
    <t>Ryby proplacené od krajské organizace</t>
  </si>
  <si>
    <t>Grant na zarybnéní KÚ</t>
  </si>
  <si>
    <t>Vánoční ryby</t>
  </si>
  <si>
    <t>Ryby dodané třetím osobám</t>
  </si>
  <si>
    <t xml:space="preserve">Ryby celkem </t>
  </si>
  <si>
    <t>rozpočet 2021</t>
  </si>
  <si>
    <t>Spotřeba závody</t>
  </si>
  <si>
    <t>Opravy strojů a přístrojů</t>
  </si>
  <si>
    <t>Tržby za přepravné</t>
  </si>
  <si>
    <t>Dotace závody</t>
  </si>
  <si>
    <t>Výnosy ze závodů</t>
  </si>
  <si>
    <t>kapr</t>
  </si>
  <si>
    <t>Blatenská ryba - Kapr K2</t>
  </si>
  <si>
    <t>Blatenská ryba - kapr K2</t>
  </si>
  <si>
    <t>Blatenská ryba - kapr, Tolstobik</t>
  </si>
  <si>
    <t>Pstruhařství Kaplice - pstruh obecný</t>
  </si>
  <si>
    <t>Patruhařství Kaplice - Lipan</t>
  </si>
  <si>
    <t>SRŠ VodŇany - candát</t>
  </si>
  <si>
    <t>SNP - plůdek Lipan podhorní</t>
  </si>
  <si>
    <t>Koubek - podoustev, Jelec tloušť</t>
  </si>
  <si>
    <t>Dušek - ostroretka</t>
  </si>
  <si>
    <t>Fenigbauer - nákup tržní ryby</t>
  </si>
  <si>
    <t>MK oil- nafta</t>
  </si>
  <si>
    <t>Mk Oil - nafta + benzín + olej</t>
  </si>
  <si>
    <t>Nafta</t>
  </si>
  <si>
    <t>Mkoil - nafta</t>
  </si>
  <si>
    <t>MK Oil - benzín + olej</t>
  </si>
  <si>
    <t>MK Oil - nafta+ benzín + mogul</t>
  </si>
  <si>
    <t>Závody</t>
  </si>
  <si>
    <t>vyúčtování závody Muška</t>
  </si>
  <si>
    <t>benzín sekačka</t>
  </si>
  <si>
    <t>Benzín sekačka</t>
  </si>
  <si>
    <t>Mi Oil - benzín + olej</t>
  </si>
  <si>
    <t>MK Oil - benzín</t>
  </si>
  <si>
    <t>Hanák - kroužek muškařů</t>
  </si>
  <si>
    <t>Počta - ubytování tábor Štědronín</t>
  </si>
  <si>
    <t>Vyúčtování Tábor Poříčí</t>
  </si>
  <si>
    <t xml:space="preserve">Český rybářský svaz, z.s., MO Strakonice </t>
  </si>
  <si>
    <t>-1-</t>
  </si>
  <si>
    <t>Admin</t>
  </si>
  <si>
    <t xml:space="preserve"> </t>
  </si>
  <si>
    <t>Datum</t>
  </si>
  <si>
    <t>Doklad</t>
  </si>
  <si>
    <t>Činn.</t>
  </si>
  <si>
    <t>Zakázka</t>
  </si>
  <si>
    <t>MD</t>
  </si>
  <si>
    <t>DAL</t>
  </si>
  <si>
    <t>-2-</t>
  </si>
  <si>
    <t>vyúčtování tábor Štědronín</t>
  </si>
  <si>
    <t>Hečko -zhotovení vaku na ryby</t>
  </si>
  <si>
    <t>Milisterfer - Vidle 2 ks</t>
  </si>
  <si>
    <t>Agrotechnika - mačkač obilí</t>
  </si>
  <si>
    <t>monterky EU - holínky</t>
  </si>
  <si>
    <t xml:space="preserve">Monterky eu - rukavice 2ks - holinky </t>
  </si>
  <si>
    <t>Alza - SSD disk</t>
  </si>
  <si>
    <t>desinfekce</t>
  </si>
  <si>
    <t>Flamengo - hřebíčkový olej</t>
  </si>
  <si>
    <t>hadice</t>
  </si>
  <si>
    <t>Tango - licence lokátory cz 6.6.-6.12.21</t>
  </si>
  <si>
    <t>jankovnský -baterky</t>
  </si>
  <si>
    <t>Ptáček - instalaterský materiál</t>
  </si>
  <si>
    <t>Tango - licence lokátory.cz 6.12.21-</t>
  </si>
  <si>
    <t>Občerstvení + domácí potřeby</t>
  </si>
  <si>
    <t>Zámek Visací</t>
  </si>
  <si>
    <t>Občerstvení  + taška</t>
  </si>
  <si>
    <t>občerstvení + materiál</t>
  </si>
  <si>
    <t>Rozpuštění zbytku dohadu EE pro rok</t>
  </si>
  <si>
    <t>Eon - vyúčtování EE 27.1.20-29.1.21</t>
  </si>
  <si>
    <t>Dohad na spotřebu EE pro rok 2022</t>
  </si>
  <si>
    <t>-3-</t>
  </si>
  <si>
    <t>Brom - seřízení vah</t>
  </si>
  <si>
    <t>Fio banka obraty listopad 2021</t>
  </si>
  <si>
    <t>Občerstvení Blaťák</t>
  </si>
  <si>
    <t>Obřerstvení</t>
  </si>
  <si>
    <t>Káva</t>
  </si>
  <si>
    <t>kaufland - občerstvení</t>
  </si>
  <si>
    <t>Sekyra - občerstvení</t>
  </si>
  <si>
    <t>O2 - telefon</t>
  </si>
  <si>
    <t>Fio banka obraty leden 2021</t>
  </si>
  <si>
    <t>o2 - telefon</t>
  </si>
  <si>
    <t>Potovné</t>
  </si>
  <si>
    <t>-4-</t>
  </si>
  <si>
    <t>Fio banka obraty únor 2021</t>
  </si>
  <si>
    <t>Fio banka obraty březen 2021</t>
  </si>
  <si>
    <t>Fio banka obraty duben 2021</t>
  </si>
  <si>
    <t>Fio banka obraty květen 2021</t>
  </si>
  <si>
    <t>Fio banka obraty červen 2021</t>
  </si>
  <si>
    <t>Fio banka obraty červenec 2021</t>
  </si>
  <si>
    <t>Fio banka obraty srpen 2021</t>
  </si>
  <si>
    <t>Fio banka obraty září 2021</t>
  </si>
  <si>
    <t>Fio banka obraty říjen 2021</t>
  </si>
  <si>
    <t>Fio banka obraty prosinec 2021</t>
  </si>
  <si>
    <t>Agro Jinín - nájemné rybníků</t>
  </si>
  <si>
    <t>bendikt - pronájem rybníka radkovice</t>
  </si>
  <si>
    <t>Sokol - pronájem Foyer</t>
  </si>
  <si>
    <t>Kooperativa - pojištění Master</t>
  </si>
  <si>
    <t>KB obraty leden 2021</t>
  </si>
  <si>
    <t>KB obraty červen 2021</t>
  </si>
  <si>
    <t>-5-</t>
  </si>
  <si>
    <t>Bělohlávek - oprava TZ</t>
  </si>
  <si>
    <t>STK</t>
  </si>
  <si>
    <t>Emise</t>
  </si>
  <si>
    <t>Arbit - zpracování účetnictví 2020</t>
  </si>
  <si>
    <t>macáková - oprava rybářských kalhot</t>
  </si>
  <si>
    <t>heško - oprava rukávu na ryby</t>
  </si>
  <si>
    <t>Č.Pservis - inzerce</t>
  </si>
  <si>
    <t>Copy Centrum - barevné foto letáky</t>
  </si>
  <si>
    <t>Webzdarma - doména rybstr.wz.cz</t>
  </si>
  <si>
    <t>Fú - daň z nemovitosti 2021</t>
  </si>
  <si>
    <t>Odpisy 2021</t>
  </si>
  <si>
    <t>Raba Blaťák</t>
  </si>
  <si>
    <t>Prodej ryb</t>
  </si>
  <si>
    <t>STARZ Kapři</t>
  </si>
  <si>
    <t>Arbit</t>
  </si>
  <si>
    <t>Tržba Vánoční ryby</t>
  </si>
  <si>
    <t>Inventura ryb 2021</t>
  </si>
  <si>
    <t>-6-</t>
  </si>
  <si>
    <t>Startovné</t>
  </si>
  <si>
    <t>Startovné závody Muška</t>
  </si>
  <si>
    <t>Tesař</t>
  </si>
  <si>
    <t>Vaněček</t>
  </si>
  <si>
    <t>Jakš</t>
  </si>
  <si>
    <t>Korec</t>
  </si>
  <si>
    <t>Vondrášek</t>
  </si>
  <si>
    <t>Nový</t>
  </si>
  <si>
    <t>Koch</t>
  </si>
  <si>
    <t>Bílek</t>
  </si>
  <si>
    <t>Malý</t>
  </si>
  <si>
    <t>Neuberger</t>
  </si>
  <si>
    <t>Hájek</t>
  </si>
  <si>
    <t>Hlavín</t>
  </si>
  <si>
    <t>Peterka David</t>
  </si>
  <si>
    <t>Peterka Roman</t>
  </si>
  <si>
    <t>Carda</t>
  </si>
  <si>
    <t>Rouče Šimon</t>
  </si>
  <si>
    <t>Rouče Jakub</t>
  </si>
  <si>
    <t>Bubík</t>
  </si>
  <si>
    <t>Plojhar</t>
  </si>
  <si>
    <t>Kůs</t>
  </si>
  <si>
    <t>Pešek</t>
  </si>
  <si>
    <t>Slavíček</t>
  </si>
  <si>
    <t>Novák</t>
  </si>
  <si>
    <t>Kvapil</t>
  </si>
  <si>
    <t>-7-</t>
  </si>
  <si>
    <t>bez aktivace a odpisů</t>
  </si>
  <si>
    <t>skutečnost 2021</t>
  </si>
  <si>
    <t>Rozpočet 2022</t>
  </si>
  <si>
    <t>rozpočet 2022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</si>
</sst>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\ &quot;Kč&quot;"/>
    <numFmt numFmtId="169" formatCode="000.0000"/>
    <numFmt numFmtId="170" formatCode="0.0"/>
    <numFmt numFmtId="171" formatCode="#,##0\ &quot;Kč&quot;"/>
    <numFmt numFmtId="172" formatCode="0.000000"/>
    <numFmt numFmtId="173" formatCode="0.00000"/>
    <numFmt numFmtId="174" formatCode="0.0000"/>
    <numFmt numFmtId="175" formatCode="0.000"/>
    <numFmt numFmtId="176" formatCode="[$€-2]\ #\ ##,000_);[Red]\([$€-2]\ #\ ##,000\)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4"/>
      <name val="Arial"/>
      <family val="2"/>
    </font>
    <font>
      <sz val="12"/>
      <color indexed="8"/>
      <name val="Times New Roman"/>
      <family val="1"/>
    </font>
    <font>
      <sz val="22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i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4" tint="-0.24997000396251678"/>
      <name val="Times New Roman"/>
      <family val="1"/>
    </font>
    <font>
      <sz val="10"/>
      <color theme="4" tint="-0.24997000396251678"/>
      <name val="Arial"/>
      <family val="2"/>
    </font>
    <font>
      <i/>
      <sz val="8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3" fontId="54" fillId="0" borderId="0" xfId="0" applyNumberFormat="1" applyFont="1" applyAlignment="1">
      <alignment/>
    </xf>
    <xf numFmtId="3" fontId="54" fillId="0" borderId="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3" fontId="2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8" fillId="0" borderId="16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3" fontId="16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0" fillId="16" borderId="0" xfId="0" applyNumberFormat="1" applyFill="1" applyAlignment="1">
      <alignment/>
    </xf>
    <xf numFmtId="3" fontId="1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171" fontId="0" fillId="0" borderId="18" xfId="0" applyNumberFormat="1" applyBorder="1" applyAlignment="1">
      <alignment/>
    </xf>
    <xf numFmtId="171" fontId="0" fillId="0" borderId="18" xfId="0" applyNumberFormat="1" applyFill="1" applyBorder="1" applyAlignment="1">
      <alignment/>
    </xf>
    <xf numFmtId="0" fontId="0" fillId="0" borderId="18" xfId="0" applyFont="1" applyBorder="1" applyAlignment="1">
      <alignment/>
    </xf>
    <xf numFmtId="0" fontId="16" fillId="0" borderId="0" xfId="0" applyFont="1" applyAlignment="1">
      <alignment/>
    </xf>
    <xf numFmtId="171" fontId="16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4" borderId="0" xfId="0" applyNumberForma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5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52"/>
  <sheetViews>
    <sheetView showGridLines="0" tabSelected="1" zoomScalePageLayoutView="0" workbookViewId="0" topLeftCell="C1">
      <selection activeCell="R18" sqref="R18"/>
    </sheetView>
  </sheetViews>
  <sheetFormatPr defaultColWidth="9.140625" defaultRowHeight="12.75"/>
  <cols>
    <col min="1" max="1" width="4.57421875" style="0" customWidth="1"/>
    <col min="2" max="2" width="0.71875" style="0" hidden="1" customWidth="1"/>
    <col min="3" max="3" width="9.00390625" style="0" customWidth="1"/>
    <col min="4" max="4" width="28.421875" style="0" customWidth="1"/>
    <col min="5" max="5" width="7.28125" style="0" customWidth="1"/>
    <col min="6" max="6" width="10.8515625" style="43" hidden="1" customWidth="1"/>
    <col min="7" max="7" width="10.8515625" style="43" customWidth="1"/>
    <col min="8" max="8" width="9.28125" style="43" hidden="1" customWidth="1"/>
    <col min="9" max="9" width="9.8515625" style="3" customWidth="1"/>
    <col min="10" max="10" width="28.8515625" style="0" customWidth="1"/>
    <col min="11" max="11" width="10.140625" style="43" hidden="1" customWidth="1"/>
    <col min="12" max="12" width="10.140625" style="43" customWidth="1"/>
    <col min="13" max="13" width="10.7109375" style="43" hidden="1" customWidth="1"/>
  </cols>
  <sheetData>
    <row r="1" ht="15">
      <c r="I1" s="22" t="s">
        <v>27</v>
      </c>
    </row>
    <row r="2" spans="6:13" ht="8.25" customHeight="1">
      <c r="F2" s="44"/>
      <c r="G2" s="44"/>
      <c r="H2" s="44"/>
      <c r="K2" s="44"/>
      <c r="L2" s="44"/>
      <c r="M2" s="44"/>
    </row>
    <row r="3" spans="3:13" ht="30" customHeight="1">
      <c r="C3" s="84" t="s">
        <v>383</v>
      </c>
      <c r="D3" s="84"/>
      <c r="E3" s="84"/>
      <c r="F3" s="84"/>
      <c r="G3" s="84"/>
      <c r="H3" s="84"/>
      <c r="I3" s="84"/>
      <c r="J3" s="84"/>
      <c r="K3"/>
      <c r="L3"/>
      <c r="M3"/>
    </row>
    <row r="4" ht="10.5" customHeight="1"/>
    <row r="5" spans="3:13" ht="10.5" customHeight="1">
      <c r="C5" s="1"/>
      <c r="D5" s="2"/>
      <c r="E5" s="2"/>
      <c r="F5" s="45" t="s">
        <v>30</v>
      </c>
      <c r="G5" s="45" t="s">
        <v>30</v>
      </c>
      <c r="H5" s="45" t="s">
        <v>30</v>
      </c>
      <c r="I5" s="4"/>
      <c r="K5" s="45" t="s">
        <v>30</v>
      </c>
      <c r="L5" s="45" t="s">
        <v>30</v>
      </c>
      <c r="M5" s="45" t="s">
        <v>30</v>
      </c>
    </row>
    <row r="6" spans="3:13" ht="24" customHeight="1" thickBot="1">
      <c r="C6" s="5" t="s">
        <v>26</v>
      </c>
      <c r="D6" s="6" t="s">
        <v>28</v>
      </c>
      <c r="E6" s="6"/>
      <c r="F6" s="46" t="s">
        <v>242</v>
      </c>
      <c r="G6" s="46" t="s">
        <v>384</v>
      </c>
      <c r="H6" s="46" t="s">
        <v>382</v>
      </c>
      <c r="I6" s="5" t="s">
        <v>26</v>
      </c>
      <c r="J6" s="7" t="s">
        <v>29</v>
      </c>
      <c r="K6" s="46" t="s">
        <v>242</v>
      </c>
      <c r="L6" s="46" t="s">
        <v>384</v>
      </c>
      <c r="M6" s="46" t="s">
        <v>382</v>
      </c>
    </row>
    <row r="7" spans="3:15" ht="15.75">
      <c r="C7" s="8">
        <v>501.01</v>
      </c>
      <c r="D7" s="9" t="s">
        <v>0</v>
      </c>
      <c r="E7" s="9"/>
      <c r="F7" s="10">
        <v>220</v>
      </c>
      <c r="G7" s="10">
        <v>350</v>
      </c>
      <c r="H7" s="10">
        <f>748-160</f>
        <v>588</v>
      </c>
      <c r="I7" s="23">
        <v>601.1</v>
      </c>
      <c r="J7" s="24" t="s">
        <v>19</v>
      </c>
      <c r="K7" s="10">
        <v>700</v>
      </c>
      <c r="L7" s="10">
        <v>700</v>
      </c>
      <c r="M7" s="10">
        <v>672</v>
      </c>
      <c r="O7" s="61"/>
    </row>
    <row r="8" spans="3:15" s="18" customFormat="1" ht="15.75">
      <c r="C8" s="11">
        <v>501.011</v>
      </c>
      <c r="D8" s="12" t="s">
        <v>37</v>
      </c>
      <c r="E8" s="12"/>
      <c r="F8" s="14">
        <v>200</v>
      </c>
      <c r="G8" s="14">
        <v>200</v>
      </c>
      <c r="H8" s="14">
        <f>30+160</f>
        <v>190</v>
      </c>
      <c r="I8" s="26">
        <v>601.11</v>
      </c>
      <c r="J8" s="18" t="s">
        <v>38</v>
      </c>
      <c r="K8" s="14">
        <v>300</v>
      </c>
      <c r="L8" s="14">
        <v>300</v>
      </c>
      <c r="M8" s="14">
        <v>286</v>
      </c>
      <c r="N8" s="48"/>
      <c r="O8" s="48"/>
    </row>
    <row r="9" spans="3:13" ht="15.75">
      <c r="C9" s="11">
        <v>501.02</v>
      </c>
      <c r="D9" s="12" t="s">
        <v>1</v>
      </c>
      <c r="E9" s="12"/>
      <c r="F9" s="14">
        <v>90</v>
      </c>
      <c r="G9" s="14">
        <v>90</v>
      </c>
      <c r="H9" s="14">
        <v>86</v>
      </c>
      <c r="I9" s="13">
        <v>602.2</v>
      </c>
      <c r="J9" s="12" t="s">
        <v>20</v>
      </c>
      <c r="K9" s="14">
        <v>5</v>
      </c>
      <c r="L9" s="14">
        <v>10</v>
      </c>
      <c r="M9" s="14">
        <v>13</v>
      </c>
    </row>
    <row r="10" spans="3:13" ht="15.75">
      <c r="C10" s="11">
        <v>501.04</v>
      </c>
      <c r="D10" s="12" t="s">
        <v>2</v>
      </c>
      <c r="E10" s="12"/>
      <c r="F10" s="14">
        <v>20</v>
      </c>
      <c r="G10" s="14">
        <v>14</v>
      </c>
      <c r="H10" s="14">
        <v>12</v>
      </c>
      <c r="I10" s="13">
        <v>649.2</v>
      </c>
      <c r="J10" s="12" t="s">
        <v>56</v>
      </c>
      <c r="K10" s="42">
        <v>50</v>
      </c>
      <c r="L10" s="42">
        <v>35</v>
      </c>
      <c r="M10" s="42">
        <f>19+15</f>
        <v>34</v>
      </c>
    </row>
    <row r="11" spans="3:13" ht="15.75">
      <c r="C11" s="11">
        <v>501.05</v>
      </c>
      <c r="D11" s="12" t="s">
        <v>55</v>
      </c>
      <c r="E11" s="12"/>
      <c r="F11" s="42">
        <v>50</v>
      </c>
      <c r="G11" s="42">
        <v>30</v>
      </c>
      <c r="H11" s="42">
        <v>28</v>
      </c>
      <c r="I11" s="39">
        <v>649.9</v>
      </c>
      <c r="J11" s="40" t="s">
        <v>49</v>
      </c>
      <c r="K11" s="14">
        <v>50</v>
      </c>
      <c r="L11" s="14">
        <v>20</v>
      </c>
      <c r="M11" s="38">
        <v>16</v>
      </c>
    </row>
    <row r="12" spans="3:13" ht="15.75">
      <c r="C12" s="11">
        <v>501.06</v>
      </c>
      <c r="D12" s="12" t="s">
        <v>3</v>
      </c>
      <c r="E12" s="12"/>
      <c r="F12" s="14">
        <v>50</v>
      </c>
      <c r="G12" s="14">
        <v>15</v>
      </c>
      <c r="H12" s="14">
        <v>11</v>
      </c>
      <c r="I12" s="39">
        <v>649.4</v>
      </c>
      <c r="J12" s="40" t="s">
        <v>42</v>
      </c>
      <c r="K12" s="41">
        <v>180</v>
      </c>
      <c r="L12" s="41">
        <v>200</v>
      </c>
      <c r="M12" s="42">
        <v>206</v>
      </c>
    </row>
    <row r="13" spans="3:13" ht="15.75">
      <c r="C13" s="11">
        <v>501.07</v>
      </c>
      <c r="D13" s="12" t="s">
        <v>4</v>
      </c>
      <c r="E13" s="12"/>
      <c r="F13" s="14">
        <v>20</v>
      </c>
      <c r="G13" s="14">
        <v>10</v>
      </c>
      <c r="H13" s="14">
        <v>0</v>
      </c>
      <c r="I13" s="39">
        <v>684.1</v>
      </c>
      <c r="J13" s="40" t="s">
        <v>21</v>
      </c>
      <c r="K13" s="38">
        <v>200</v>
      </c>
      <c r="L13" s="38">
        <v>200</v>
      </c>
      <c r="M13" s="66">
        <v>199</v>
      </c>
    </row>
    <row r="14" spans="3:13" ht="15.75">
      <c r="C14" s="11">
        <v>501.1</v>
      </c>
      <c r="D14" s="12" t="s">
        <v>5</v>
      </c>
      <c r="E14" s="12"/>
      <c r="F14" s="41">
        <v>85</v>
      </c>
      <c r="G14" s="41">
        <v>160</v>
      </c>
      <c r="H14" s="41">
        <f>246-83</f>
        <v>163</v>
      </c>
      <c r="I14" s="39">
        <v>684.2</v>
      </c>
      <c r="J14" s="40" t="s">
        <v>22</v>
      </c>
      <c r="K14" s="42">
        <v>4</v>
      </c>
      <c r="L14" s="42">
        <v>4</v>
      </c>
      <c r="M14" s="42">
        <v>3</v>
      </c>
    </row>
    <row r="15" spans="3:13" ht="15.75">
      <c r="C15" s="11">
        <v>501.11</v>
      </c>
      <c r="D15" s="12" t="s">
        <v>6</v>
      </c>
      <c r="E15" s="12"/>
      <c r="F15" s="38">
        <v>150</v>
      </c>
      <c r="G15" s="38">
        <v>80</v>
      </c>
      <c r="H15" s="38">
        <v>65</v>
      </c>
      <c r="I15" s="39">
        <v>684.3</v>
      </c>
      <c r="J15" s="40" t="s">
        <v>23</v>
      </c>
      <c r="K15" s="42">
        <v>7</v>
      </c>
      <c r="L15" s="42">
        <v>7</v>
      </c>
      <c r="M15" s="42">
        <v>7</v>
      </c>
    </row>
    <row r="16" spans="3:13" ht="15.75">
      <c r="C16" s="11">
        <v>502.1</v>
      </c>
      <c r="D16" s="12" t="s">
        <v>44</v>
      </c>
      <c r="E16" s="12"/>
      <c r="F16" s="38">
        <v>50</v>
      </c>
      <c r="G16" s="38">
        <v>15</v>
      </c>
      <c r="H16" s="38">
        <f>5+8</f>
        <v>13</v>
      </c>
      <c r="I16" s="39">
        <v>684.4</v>
      </c>
      <c r="J16" s="40" t="s">
        <v>24</v>
      </c>
      <c r="K16" s="38">
        <v>355</v>
      </c>
      <c r="L16" s="38">
        <v>350</v>
      </c>
      <c r="M16" s="38">
        <v>353</v>
      </c>
    </row>
    <row r="17" spans="3:13" ht="15.75">
      <c r="C17" s="11">
        <v>511.1</v>
      </c>
      <c r="D17" s="12" t="s">
        <v>7</v>
      </c>
      <c r="E17" s="12"/>
      <c r="F17" s="38">
        <v>5</v>
      </c>
      <c r="G17" s="38">
        <v>5</v>
      </c>
      <c r="H17" s="38">
        <v>0</v>
      </c>
      <c r="I17" s="39">
        <v>684.5</v>
      </c>
      <c r="J17" s="40" t="s">
        <v>25</v>
      </c>
      <c r="K17" s="38">
        <v>20</v>
      </c>
      <c r="L17" s="38">
        <v>20</v>
      </c>
      <c r="M17" s="38">
        <v>19</v>
      </c>
    </row>
    <row r="18" spans="3:15" ht="15.75">
      <c r="C18" s="11">
        <v>511.3</v>
      </c>
      <c r="D18" s="12" t="s">
        <v>8</v>
      </c>
      <c r="E18" s="12"/>
      <c r="F18" s="38">
        <v>5</v>
      </c>
      <c r="G18" s="38">
        <v>5</v>
      </c>
      <c r="H18" s="38">
        <v>3</v>
      </c>
      <c r="I18" s="13">
        <v>649.6</v>
      </c>
      <c r="J18" s="28" t="s">
        <v>47</v>
      </c>
      <c r="K18" s="14">
        <v>120</v>
      </c>
      <c r="L18" s="14">
        <v>100</v>
      </c>
      <c r="M18" s="14">
        <v>101</v>
      </c>
      <c r="O18" s="61"/>
    </row>
    <row r="19" spans="3:13" ht="15.75" hidden="1">
      <c r="C19" s="11">
        <v>511.9</v>
      </c>
      <c r="D19" s="12" t="s">
        <v>33</v>
      </c>
      <c r="E19" s="12"/>
      <c r="F19" s="38"/>
      <c r="G19" s="38"/>
      <c r="H19" s="38"/>
      <c r="I19" s="39">
        <v>649.8</v>
      </c>
      <c r="J19" s="40" t="s">
        <v>46</v>
      </c>
      <c r="K19" s="42">
        <v>45</v>
      </c>
      <c r="L19" s="42">
        <v>45</v>
      </c>
      <c r="M19" s="42">
        <v>45</v>
      </c>
    </row>
    <row r="20" spans="3:15" ht="15.75">
      <c r="C20" s="11">
        <v>512</v>
      </c>
      <c r="D20" s="12" t="s">
        <v>54</v>
      </c>
      <c r="E20" s="12"/>
      <c r="F20" s="38">
        <v>3</v>
      </c>
      <c r="G20" s="38">
        <v>5</v>
      </c>
      <c r="H20" s="38">
        <v>5</v>
      </c>
      <c r="I20" s="79"/>
      <c r="J20" s="78"/>
      <c r="K20" s="52"/>
      <c r="L20" s="52"/>
      <c r="M20" s="52"/>
      <c r="N20" s="80"/>
      <c r="O20" s="80"/>
    </row>
    <row r="21" spans="3:15" ht="15.75">
      <c r="C21" s="11">
        <v>513</v>
      </c>
      <c r="D21" s="12" t="s">
        <v>9</v>
      </c>
      <c r="E21" s="12"/>
      <c r="F21" s="38">
        <v>15</v>
      </c>
      <c r="G21" s="38">
        <v>15</v>
      </c>
      <c r="H21" s="14">
        <v>15</v>
      </c>
      <c r="I21" s="25"/>
      <c r="K21" s="81"/>
      <c r="L21" s="81"/>
      <c r="M21" s="81"/>
      <c r="N21" s="82"/>
      <c r="O21" s="83"/>
    </row>
    <row r="22" spans="3:14" ht="15.75" hidden="1">
      <c r="C22" s="11">
        <v>513.1</v>
      </c>
      <c r="D22" s="12" t="s">
        <v>58</v>
      </c>
      <c r="E22" s="12"/>
      <c r="F22" s="42"/>
      <c r="G22" s="42"/>
      <c r="H22" s="14"/>
      <c r="I22" s="15"/>
      <c r="J22" s="17"/>
      <c r="K22" s="50"/>
      <c r="L22" s="50"/>
      <c r="M22" s="50"/>
      <c r="N22" s="59"/>
    </row>
    <row r="23" spans="3:15" ht="15.75">
      <c r="C23" s="11">
        <v>518.011</v>
      </c>
      <c r="D23" s="12" t="s">
        <v>43</v>
      </c>
      <c r="E23" s="12"/>
      <c r="F23" s="14">
        <v>5</v>
      </c>
      <c r="G23" s="14">
        <v>5</v>
      </c>
      <c r="H23" s="14">
        <v>5</v>
      </c>
      <c r="I23" s="15"/>
      <c r="J23" s="17"/>
      <c r="K23" s="50"/>
      <c r="L23" s="50"/>
      <c r="M23" s="50"/>
      <c r="N23" s="60"/>
      <c r="O23" s="61"/>
    </row>
    <row r="24" spans="3:13" ht="15.75" customHeight="1">
      <c r="C24" s="11">
        <v>518.021</v>
      </c>
      <c r="D24" s="12" t="s">
        <v>11</v>
      </c>
      <c r="E24" s="12"/>
      <c r="F24" s="14">
        <v>1</v>
      </c>
      <c r="G24" s="14">
        <v>1</v>
      </c>
      <c r="H24" s="14">
        <v>1</v>
      </c>
      <c r="I24" s="15"/>
      <c r="J24" s="17"/>
      <c r="K24" s="50"/>
      <c r="L24" s="50"/>
      <c r="M24" s="50"/>
    </row>
    <row r="25" spans="3:13" ht="15.75" customHeight="1">
      <c r="C25" s="11">
        <v>518.031</v>
      </c>
      <c r="D25" s="12" t="s">
        <v>51</v>
      </c>
      <c r="E25" s="12"/>
      <c r="F25" s="14">
        <v>96</v>
      </c>
      <c r="G25" s="14">
        <v>100</v>
      </c>
      <c r="H25" s="14">
        <v>99</v>
      </c>
      <c r="I25" s="15"/>
      <c r="J25" s="17"/>
      <c r="K25" s="57"/>
      <c r="L25" s="57"/>
      <c r="M25" s="57"/>
    </row>
    <row r="26" spans="3:13" ht="15.75">
      <c r="C26" s="11">
        <v>518.33</v>
      </c>
      <c r="D26" s="12" t="s">
        <v>57</v>
      </c>
      <c r="E26" s="12"/>
      <c r="F26" s="42">
        <v>120</v>
      </c>
      <c r="G26" s="42">
        <v>80</v>
      </c>
      <c r="H26" s="42">
        <v>83</v>
      </c>
      <c r="I26" s="15"/>
      <c r="J26" s="17"/>
      <c r="K26" s="50"/>
      <c r="L26" s="50"/>
      <c r="M26" s="50"/>
    </row>
    <row r="27" spans="3:13" ht="15.75">
      <c r="C27" s="11">
        <v>518.032</v>
      </c>
      <c r="D27" s="12" t="s">
        <v>12</v>
      </c>
      <c r="E27" s="12"/>
      <c r="F27" s="14">
        <v>110</v>
      </c>
      <c r="G27" s="14">
        <v>130</v>
      </c>
      <c r="H27" s="14">
        <v>127</v>
      </c>
      <c r="I27" s="19"/>
      <c r="J27" s="17"/>
      <c r="K27" s="50"/>
      <c r="L27" s="50"/>
      <c r="M27" s="50"/>
    </row>
    <row r="28" spans="3:13" ht="15.75">
      <c r="C28" s="11">
        <v>518.041</v>
      </c>
      <c r="D28" s="12" t="s">
        <v>13</v>
      </c>
      <c r="E28" s="12"/>
      <c r="F28" s="14">
        <v>20</v>
      </c>
      <c r="G28" s="14">
        <v>10</v>
      </c>
      <c r="H28" s="14">
        <v>3</v>
      </c>
      <c r="I28" s="19"/>
      <c r="J28" s="17"/>
      <c r="K28" s="50"/>
      <c r="L28" s="50"/>
      <c r="M28" s="50"/>
    </row>
    <row r="29" spans="3:13" ht="15.75">
      <c r="C29" s="11">
        <v>518.051</v>
      </c>
      <c r="D29" s="12" t="s">
        <v>14</v>
      </c>
      <c r="E29" s="12"/>
      <c r="F29" s="14">
        <v>15</v>
      </c>
      <c r="G29" s="14">
        <v>20</v>
      </c>
      <c r="H29" s="14">
        <v>17</v>
      </c>
      <c r="I29" s="19"/>
      <c r="J29" s="17"/>
      <c r="K29" s="50"/>
      <c r="L29" s="50"/>
      <c r="M29" s="50"/>
    </row>
    <row r="30" spans="3:13" ht="15.75">
      <c r="C30" s="11">
        <v>518.061</v>
      </c>
      <c r="D30" s="12" t="s">
        <v>15</v>
      </c>
      <c r="E30" s="12"/>
      <c r="F30" s="14">
        <v>1</v>
      </c>
      <c r="G30" s="14">
        <v>1</v>
      </c>
      <c r="H30" s="14">
        <v>1</v>
      </c>
      <c r="I30" s="15"/>
      <c r="J30" s="16"/>
      <c r="K30" s="50"/>
      <c r="L30" s="50"/>
      <c r="M30" s="50"/>
    </row>
    <row r="31" spans="3:13" ht="15.75">
      <c r="C31" s="11">
        <v>518.9</v>
      </c>
      <c r="D31" s="12" t="s">
        <v>10</v>
      </c>
      <c r="E31" s="12"/>
      <c r="F31" s="14">
        <v>90</v>
      </c>
      <c r="G31" s="14">
        <v>60</v>
      </c>
      <c r="H31" s="14">
        <v>55</v>
      </c>
      <c r="I31" s="19"/>
      <c r="J31" s="17"/>
      <c r="K31" s="50"/>
      <c r="L31" s="50"/>
      <c r="M31" s="50"/>
    </row>
    <row r="32" spans="3:16" ht="15.75">
      <c r="C32" s="11">
        <v>521</v>
      </c>
      <c r="D32" s="12" t="s">
        <v>16</v>
      </c>
      <c r="E32" s="12"/>
      <c r="F32" s="38">
        <v>400</v>
      </c>
      <c r="G32" s="38">
        <v>400</v>
      </c>
      <c r="H32" s="38">
        <v>280</v>
      </c>
      <c r="I32" s="25"/>
      <c r="K32" s="50"/>
      <c r="L32" s="50"/>
      <c r="M32" s="50"/>
      <c r="O32" s="61"/>
      <c r="P32" s="61"/>
    </row>
    <row r="33" spans="3:13" ht="15.75">
      <c r="C33" s="11">
        <v>521.01</v>
      </c>
      <c r="D33" s="12" t="s">
        <v>45</v>
      </c>
      <c r="E33" s="12"/>
      <c r="F33" s="42">
        <v>10</v>
      </c>
      <c r="G33" s="42">
        <v>10</v>
      </c>
      <c r="H33" s="42">
        <v>15</v>
      </c>
      <c r="I33" s="25"/>
      <c r="K33" s="52"/>
      <c r="L33" s="52"/>
      <c r="M33" s="52"/>
    </row>
    <row r="34" spans="3:13" ht="15.75">
      <c r="C34" s="11">
        <v>524</v>
      </c>
      <c r="D34" s="12" t="s">
        <v>17</v>
      </c>
      <c r="E34" s="12"/>
      <c r="F34" s="14">
        <v>0</v>
      </c>
      <c r="G34" s="14">
        <v>0</v>
      </c>
      <c r="H34" s="14">
        <v>0</v>
      </c>
      <c r="I34" s="25"/>
      <c r="K34" s="50"/>
      <c r="L34" s="50"/>
      <c r="M34" s="50"/>
    </row>
    <row r="35" spans="3:13" ht="15.75">
      <c r="C35" s="11">
        <v>524.1</v>
      </c>
      <c r="D35" s="12" t="s">
        <v>18</v>
      </c>
      <c r="E35" s="12"/>
      <c r="F35" s="14">
        <v>0</v>
      </c>
      <c r="G35" s="14">
        <v>0</v>
      </c>
      <c r="H35" s="14">
        <v>0</v>
      </c>
      <c r="I35" s="25"/>
      <c r="K35" s="50"/>
      <c r="L35" s="50"/>
      <c r="M35" s="50"/>
    </row>
    <row r="36" spans="3:13" ht="15.75">
      <c r="C36" s="11">
        <v>548</v>
      </c>
      <c r="D36" s="12" t="s">
        <v>36</v>
      </c>
      <c r="E36" s="12"/>
      <c r="F36" s="14">
        <v>20</v>
      </c>
      <c r="G36" s="14">
        <v>10</v>
      </c>
      <c r="H36" s="14">
        <v>5</v>
      </c>
      <c r="I36" s="25"/>
      <c r="K36" s="50"/>
      <c r="L36" s="50"/>
      <c r="M36" s="50"/>
    </row>
    <row r="37" spans="3:13" ht="16.5" thickBot="1">
      <c r="C37" s="11">
        <v>549.2</v>
      </c>
      <c r="D37" s="33" t="s">
        <v>32</v>
      </c>
      <c r="E37" s="33"/>
      <c r="F37" s="56">
        <v>40</v>
      </c>
      <c r="G37" s="56">
        <v>20</v>
      </c>
      <c r="H37" s="56">
        <v>17</v>
      </c>
      <c r="I37" s="35"/>
      <c r="J37" s="34"/>
      <c r="K37" s="51"/>
      <c r="L37" s="51"/>
      <c r="M37" s="51"/>
    </row>
    <row r="38" spans="3:13" ht="15.75">
      <c r="C38" s="85" t="s">
        <v>53</v>
      </c>
      <c r="D38" s="86"/>
      <c r="E38" s="58"/>
      <c r="F38" s="20">
        <f>SUM(F7:F37)</f>
        <v>1891</v>
      </c>
      <c r="G38" s="20">
        <f>SUM(G7:G37)</f>
        <v>1841</v>
      </c>
      <c r="H38" s="20">
        <f>SUM(H7:H37)</f>
        <v>1887</v>
      </c>
      <c r="I38" s="87" t="s">
        <v>39</v>
      </c>
      <c r="J38" s="86"/>
      <c r="K38" s="20">
        <f>SUM(K7:K37)</f>
        <v>2036</v>
      </c>
      <c r="L38" s="20">
        <f>SUM(L7:L37)</f>
        <v>1991</v>
      </c>
      <c r="M38" s="20">
        <f>SUM(M7:M37)</f>
        <v>1954</v>
      </c>
    </row>
    <row r="40" spans="3:13" ht="15.75">
      <c r="C40" s="18"/>
      <c r="D40" s="30" t="s">
        <v>31</v>
      </c>
      <c r="E40" s="30"/>
      <c r="F40" s="47">
        <v>150</v>
      </c>
      <c r="G40" s="47">
        <v>150</v>
      </c>
      <c r="H40" s="47">
        <v>152</v>
      </c>
      <c r="I40" s="31"/>
      <c r="K40" s="47"/>
      <c r="L40" s="47"/>
      <c r="M40" s="47"/>
    </row>
    <row r="41" spans="3:13" ht="15.75">
      <c r="C41" s="18"/>
      <c r="D41" s="30" t="s">
        <v>50</v>
      </c>
      <c r="E41" s="18"/>
      <c r="F41" s="48"/>
      <c r="G41" s="48"/>
      <c r="H41" s="48"/>
      <c r="I41" s="29"/>
      <c r="J41" s="18"/>
      <c r="K41" s="48"/>
      <c r="L41" s="48"/>
      <c r="M41" s="48">
        <v>90</v>
      </c>
    </row>
    <row r="42" spans="3:13" ht="17.25" customHeight="1">
      <c r="C42" s="18"/>
      <c r="D42" s="21" t="s">
        <v>40</v>
      </c>
      <c r="E42" s="21"/>
      <c r="F42" s="20">
        <f>SUM(F38:F41)</f>
        <v>2041</v>
      </c>
      <c r="G42" s="20">
        <f>SUM(G38:G41)</f>
        <v>1991</v>
      </c>
      <c r="H42" s="20">
        <f>SUM(H38:H41)</f>
        <v>2039</v>
      </c>
      <c r="I42" s="18"/>
      <c r="J42" s="21" t="s">
        <v>41</v>
      </c>
      <c r="K42" s="36">
        <f>K38</f>
        <v>2036</v>
      </c>
      <c r="L42" s="36">
        <f>SUM(L38:L40)+L41</f>
        <v>1991</v>
      </c>
      <c r="M42" s="36">
        <f>SUM(M38:M40)+M41</f>
        <v>2044</v>
      </c>
    </row>
    <row r="43" spans="6:13" ht="12.75">
      <c r="F43" s="49"/>
      <c r="G43" s="49"/>
      <c r="H43" s="49"/>
      <c r="K43" s="49"/>
      <c r="L43" s="49"/>
      <c r="M43" s="49"/>
    </row>
    <row r="44" spans="4:13" ht="15.75">
      <c r="D44" s="27" t="s">
        <v>34</v>
      </c>
      <c r="E44" s="27"/>
      <c r="F44" s="37">
        <f>K38+K40-F38-F40-F41</f>
        <v>-5</v>
      </c>
      <c r="G44" s="37">
        <f>L42-G42</f>
        <v>0</v>
      </c>
      <c r="H44" s="37">
        <f>M42-H42</f>
        <v>5</v>
      </c>
      <c r="I44" s="32" t="s">
        <v>35</v>
      </c>
      <c r="K44" s="37"/>
      <c r="L44" s="37"/>
      <c r="M44" s="37"/>
    </row>
    <row r="45" spans="3:13" s="18" customFormat="1" ht="15.75">
      <c r="C45"/>
      <c r="D45"/>
      <c r="E45"/>
      <c r="F45" s="43"/>
      <c r="G45" s="43"/>
      <c r="H45" s="43"/>
      <c r="I45" s="3"/>
      <c r="J45"/>
      <c r="K45" s="43"/>
      <c r="L45" s="43"/>
      <c r="M45" s="43"/>
    </row>
    <row r="46" spans="3:13" s="18" customFormat="1" ht="15.75">
      <c r="C46"/>
      <c r="D46"/>
      <c r="E46"/>
      <c r="I46" s="3"/>
      <c r="J46"/>
      <c r="K46" s="43"/>
      <c r="L46" s="43"/>
      <c r="M46" s="43"/>
    </row>
    <row r="48" spans="4:5" ht="12.75">
      <c r="D48" s="55" t="s">
        <v>52</v>
      </c>
      <c r="E48" s="55"/>
    </row>
    <row r="49" spans="3:13" ht="15.75">
      <c r="C49" s="21"/>
      <c r="D49" s="21" t="s">
        <v>48</v>
      </c>
      <c r="E49" s="21"/>
      <c r="F49" s="54">
        <f>F33+F14+F26+F11</f>
        <v>265</v>
      </c>
      <c r="G49" s="54">
        <f>G33+G14+G26+G11</f>
        <v>280</v>
      </c>
      <c r="H49" s="54">
        <f>H33+H14+H26+H11</f>
        <v>289</v>
      </c>
      <c r="I49" s="53"/>
      <c r="J49" s="21"/>
      <c r="K49" s="54">
        <f>K33+K13+K26+K11</f>
        <v>250</v>
      </c>
      <c r="L49" s="54">
        <f>L12+L14+L15+L19+L10</f>
        <v>291</v>
      </c>
      <c r="M49" s="54">
        <f>M12+M14+M15+M19+M10</f>
        <v>295</v>
      </c>
    </row>
    <row r="50" ht="20.25" customHeight="1"/>
    <row r="52" spans="3:13" s="21" customFormat="1" ht="15.75">
      <c r="C52"/>
      <c r="D52"/>
      <c r="E52"/>
      <c r="F52" s="43"/>
      <c r="G52" s="43"/>
      <c r="H52" s="43"/>
      <c r="I52" s="3"/>
      <c r="J52"/>
      <c r="K52" s="43"/>
      <c r="L52" s="43"/>
      <c r="M52" s="43"/>
    </row>
  </sheetData>
  <sheetProtection/>
  <mergeCells count="3">
    <mergeCell ref="C3:J3"/>
    <mergeCell ref="C38:D38"/>
    <mergeCell ref="I38:J38"/>
  </mergeCells>
  <printOptions/>
  <pageMargins left="0.17" right="0.15748031496062992" top="0.15748031496062992" bottom="0.2362204724409449" header="0.15748031496062992" footer="0.1574803149606299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4"/>
  <sheetViews>
    <sheetView zoomScalePageLayoutView="0" workbookViewId="0" topLeftCell="A32">
      <selection activeCell="G57" sqref="G57"/>
    </sheetView>
  </sheetViews>
  <sheetFormatPr defaultColWidth="9.140625" defaultRowHeight="12.75"/>
  <cols>
    <col min="3" max="3" width="30.57421875" style="0" customWidth="1"/>
    <col min="4" max="4" width="15.8515625" style="0" customWidth="1"/>
    <col min="5" max="5" width="16.7109375" style="0" customWidth="1"/>
  </cols>
  <sheetData>
    <row r="1" spans="2:10" ht="12.75">
      <c r="B1">
        <v>501.01</v>
      </c>
      <c r="C1" t="s">
        <v>0</v>
      </c>
      <c r="D1" s="64">
        <v>374799.66</v>
      </c>
      <c r="E1" s="61">
        <v>0</v>
      </c>
      <c r="J1" s="55" t="s">
        <v>91</v>
      </c>
    </row>
    <row r="2" spans="2:10" ht="12.75">
      <c r="B2">
        <v>501.011</v>
      </c>
      <c r="C2" t="s">
        <v>37</v>
      </c>
      <c r="D2" s="62">
        <v>155250</v>
      </c>
      <c r="E2" s="61">
        <v>0</v>
      </c>
      <c r="J2" s="61">
        <f>D2</f>
        <v>155250</v>
      </c>
    </row>
    <row r="3" spans="2:10" ht="12.75">
      <c r="B3">
        <v>501.02</v>
      </c>
      <c r="C3" t="s">
        <v>1</v>
      </c>
      <c r="D3" s="62">
        <v>84700</v>
      </c>
      <c r="E3" s="61">
        <v>0</v>
      </c>
      <c r="J3">
        <v>39465</v>
      </c>
    </row>
    <row r="4" spans="2:10" ht="12.75">
      <c r="B4">
        <v>501.04</v>
      </c>
      <c r="C4" t="s">
        <v>2</v>
      </c>
      <c r="D4" s="62">
        <v>18168</v>
      </c>
      <c r="E4" s="61">
        <v>0</v>
      </c>
      <c r="J4">
        <v>22500</v>
      </c>
    </row>
    <row r="5" spans="2:10" ht="12.75">
      <c r="B5">
        <v>501.06</v>
      </c>
      <c r="C5" t="s">
        <v>3</v>
      </c>
      <c r="D5" s="62">
        <v>4627.7</v>
      </c>
      <c r="E5" s="61">
        <v>0</v>
      </c>
      <c r="J5">
        <v>46600</v>
      </c>
    </row>
    <row r="6" spans="2:10" ht="12.75">
      <c r="B6">
        <v>501.07</v>
      </c>
      <c r="C6" t="s">
        <v>4</v>
      </c>
      <c r="D6" s="62">
        <v>16173.8</v>
      </c>
      <c r="E6" s="61">
        <v>0</v>
      </c>
      <c r="J6">
        <v>10000</v>
      </c>
    </row>
    <row r="7" spans="2:11" ht="12.75">
      <c r="B7">
        <v>501.09</v>
      </c>
      <c r="C7" t="s">
        <v>59</v>
      </c>
      <c r="D7" s="62">
        <v>270</v>
      </c>
      <c r="E7" s="61">
        <v>0</v>
      </c>
      <c r="J7" s="63">
        <f>SUM(J2:J6)</f>
        <v>273815</v>
      </c>
      <c r="K7" s="61">
        <f>J2-J7</f>
        <v>-118565</v>
      </c>
    </row>
    <row r="8" spans="2:5" ht="12.75">
      <c r="B8">
        <v>501.1</v>
      </c>
      <c r="C8" t="s">
        <v>5</v>
      </c>
      <c r="D8" s="62">
        <v>87077.51</v>
      </c>
      <c r="E8" s="61">
        <v>0</v>
      </c>
    </row>
    <row r="9" spans="2:5" ht="12.75">
      <c r="B9">
        <v>501.11</v>
      </c>
      <c r="C9" t="s">
        <v>6</v>
      </c>
      <c r="D9" s="62">
        <v>144493.99</v>
      </c>
      <c r="E9" s="61">
        <v>0</v>
      </c>
    </row>
    <row r="10" spans="2:5" ht="12.75">
      <c r="B10">
        <v>501.9</v>
      </c>
      <c r="C10" t="s">
        <v>60</v>
      </c>
      <c r="D10" s="62">
        <v>44630.69</v>
      </c>
      <c r="E10" s="61">
        <v>0</v>
      </c>
    </row>
    <row r="11" spans="2:5" ht="12.75">
      <c r="B11">
        <v>502.1</v>
      </c>
      <c r="C11" t="s">
        <v>61</v>
      </c>
      <c r="D11" s="62">
        <v>50855.52</v>
      </c>
      <c r="E11" s="61">
        <v>0</v>
      </c>
    </row>
    <row r="12" spans="2:5" ht="12.75">
      <c r="B12">
        <v>512</v>
      </c>
      <c r="C12" t="s">
        <v>54</v>
      </c>
      <c r="D12" s="62">
        <v>2670</v>
      </c>
      <c r="E12" s="61">
        <v>0</v>
      </c>
    </row>
    <row r="13" spans="2:5" ht="12.75">
      <c r="B13">
        <v>513</v>
      </c>
      <c r="C13" t="s">
        <v>9</v>
      </c>
      <c r="D13" s="62">
        <v>18995</v>
      </c>
      <c r="E13" s="61">
        <v>0</v>
      </c>
    </row>
    <row r="14" spans="2:5" ht="12.75">
      <c r="B14">
        <v>518</v>
      </c>
      <c r="C14" t="s">
        <v>10</v>
      </c>
      <c r="D14" s="62">
        <v>58288</v>
      </c>
      <c r="E14" s="61">
        <v>0</v>
      </c>
    </row>
    <row r="15" spans="2:5" ht="12.75">
      <c r="B15">
        <v>518.011</v>
      </c>
      <c r="C15" t="s">
        <v>62</v>
      </c>
      <c r="D15" s="62">
        <v>4608</v>
      </c>
      <c r="E15" s="61">
        <v>0</v>
      </c>
    </row>
    <row r="16" spans="2:8" ht="12.75">
      <c r="B16">
        <v>518.021</v>
      </c>
      <c r="C16" t="s">
        <v>11</v>
      </c>
      <c r="D16" s="62">
        <v>355</v>
      </c>
      <c r="E16" s="61">
        <v>0</v>
      </c>
      <c r="H16" s="61">
        <f>D14+D24</f>
        <v>96943.2</v>
      </c>
    </row>
    <row r="17" spans="2:5" ht="12.75">
      <c r="B17">
        <v>518.031</v>
      </c>
      <c r="C17" t="s">
        <v>63</v>
      </c>
      <c r="D17" s="62">
        <v>95542.54</v>
      </c>
      <c r="E17" s="61">
        <v>0</v>
      </c>
    </row>
    <row r="18" spans="2:5" ht="12.75">
      <c r="B18">
        <v>518.032</v>
      </c>
      <c r="C18" t="s">
        <v>12</v>
      </c>
      <c r="D18" s="62">
        <v>110477</v>
      </c>
      <c r="E18" s="61">
        <v>0</v>
      </c>
    </row>
    <row r="19" spans="2:5" ht="12.75">
      <c r="B19">
        <v>518.039</v>
      </c>
      <c r="C19" t="s">
        <v>64</v>
      </c>
      <c r="D19" s="62">
        <v>117860</v>
      </c>
      <c r="E19" s="61">
        <v>0</v>
      </c>
    </row>
    <row r="20" spans="2:5" ht="12.75">
      <c r="B20">
        <v>518.041</v>
      </c>
      <c r="C20" t="s">
        <v>13</v>
      </c>
      <c r="D20" s="62">
        <v>15905.6</v>
      </c>
      <c r="E20" s="61">
        <v>0</v>
      </c>
    </row>
    <row r="21" spans="2:5" ht="12.75">
      <c r="B21">
        <v>518.051</v>
      </c>
      <c r="C21" t="s">
        <v>14</v>
      </c>
      <c r="D21" s="62">
        <v>15863</v>
      </c>
      <c r="E21" s="61">
        <v>0</v>
      </c>
    </row>
    <row r="22" spans="2:5" ht="12.75">
      <c r="B22">
        <v>518.052</v>
      </c>
      <c r="C22" t="s">
        <v>65</v>
      </c>
      <c r="D22" s="62">
        <v>640</v>
      </c>
      <c r="E22" s="61">
        <v>0</v>
      </c>
    </row>
    <row r="23" spans="2:5" ht="12.75">
      <c r="B23">
        <v>518.061</v>
      </c>
      <c r="C23" t="s">
        <v>15</v>
      </c>
      <c r="D23" s="62">
        <v>588</v>
      </c>
      <c r="E23" s="61">
        <v>0</v>
      </c>
    </row>
    <row r="24" spans="2:5" ht="12.75">
      <c r="B24">
        <v>518.9</v>
      </c>
      <c r="C24" t="s">
        <v>10</v>
      </c>
      <c r="D24" s="62">
        <v>38655.2</v>
      </c>
      <c r="E24" s="61">
        <v>0</v>
      </c>
    </row>
    <row r="25" spans="2:5" ht="12.75">
      <c r="B25">
        <v>521</v>
      </c>
      <c r="C25" t="s">
        <v>16</v>
      </c>
      <c r="D25" s="62">
        <v>24772</v>
      </c>
      <c r="E25" s="61">
        <v>0</v>
      </c>
    </row>
    <row r="26" spans="2:5" ht="12.75">
      <c r="B26">
        <v>521.1</v>
      </c>
      <c r="C26" t="s">
        <v>66</v>
      </c>
      <c r="D26" s="62">
        <v>358535</v>
      </c>
      <c r="E26" s="61">
        <v>0</v>
      </c>
    </row>
    <row r="27" spans="2:7" ht="12.75">
      <c r="B27">
        <v>521.4</v>
      </c>
      <c r="C27" t="s">
        <v>67</v>
      </c>
      <c r="D27" s="62">
        <v>1777</v>
      </c>
      <c r="E27" s="61">
        <v>0</v>
      </c>
      <c r="G27" s="61">
        <f>SUM(D25:D27)</f>
        <v>385084</v>
      </c>
    </row>
    <row r="28" spans="2:5" ht="12.75">
      <c r="B28">
        <v>524</v>
      </c>
      <c r="C28" t="s">
        <v>68</v>
      </c>
      <c r="D28" s="62">
        <v>6585</v>
      </c>
      <c r="E28" s="61">
        <v>0</v>
      </c>
    </row>
    <row r="29" spans="2:5" ht="12.75">
      <c r="B29">
        <v>524.1</v>
      </c>
      <c r="C29" t="s">
        <v>18</v>
      </c>
      <c r="D29" s="62">
        <v>2390</v>
      </c>
      <c r="E29" s="61">
        <v>0</v>
      </c>
    </row>
    <row r="30" spans="2:5" ht="12.75">
      <c r="B30">
        <v>532</v>
      </c>
      <c r="C30" t="s">
        <v>69</v>
      </c>
      <c r="D30" s="62">
        <v>3125</v>
      </c>
      <c r="E30" s="61">
        <v>0</v>
      </c>
    </row>
    <row r="31" spans="2:5" ht="12.75">
      <c r="B31">
        <v>538</v>
      </c>
      <c r="C31" t="s">
        <v>70</v>
      </c>
      <c r="D31" s="62">
        <v>11795.5</v>
      </c>
      <c r="E31" s="61">
        <v>0</v>
      </c>
    </row>
    <row r="32" spans="2:5" ht="12.75">
      <c r="B32">
        <v>543</v>
      </c>
      <c r="C32" t="s">
        <v>71</v>
      </c>
      <c r="D32" s="62">
        <v>3000</v>
      </c>
      <c r="E32" s="61">
        <v>0</v>
      </c>
    </row>
    <row r="33" spans="2:5" ht="12.75">
      <c r="B33">
        <v>548.999</v>
      </c>
      <c r="C33" t="s">
        <v>72</v>
      </c>
      <c r="D33" s="62">
        <v>4391</v>
      </c>
      <c r="E33" s="61">
        <v>0</v>
      </c>
    </row>
    <row r="34" spans="2:7" ht="12.75">
      <c r="B34">
        <v>549.2</v>
      </c>
      <c r="C34" t="s">
        <v>32</v>
      </c>
      <c r="D34" s="62">
        <v>41335</v>
      </c>
      <c r="E34" s="61">
        <v>0</v>
      </c>
      <c r="G34" s="61">
        <f>SUM(D30:D33)</f>
        <v>22311.5</v>
      </c>
    </row>
    <row r="35" spans="2:5" ht="12.75">
      <c r="B35">
        <v>551</v>
      </c>
      <c r="C35" t="s">
        <v>73</v>
      </c>
      <c r="D35" s="62">
        <v>182371</v>
      </c>
      <c r="E35" s="61">
        <v>0</v>
      </c>
    </row>
    <row r="36" spans="3:5" ht="12.75">
      <c r="C36" s="55" t="s">
        <v>90</v>
      </c>
      <c r="D36" s="65">
        <v>-29857</v>
      </c>
      <c r="E36" s="61"/>
    </row>
    <row r="37" spans="2:5" ht="12.75">
      <c r="B37">
        <v>601.1</v>
      </c>
      <c r="C37" t="s">
        <v>19</v>
      </c>
      <c r="D37" s="61">
        <v>0</v>
      </c>
      <c r="E37" s="62">
        <v>40583</v>
      </c>
    </row>
    <row r="38" spans="2:5" ht="12.75">
      <c r="B38">
        <v>601.11</v>
      </c>
      <c r="C38" t="s">
        <v>74</v>
      </c>
      <c r="D38" s="61">
        <v>0</v>
      </c>
      <c r="E38" s="62">
        <v>705780</v>
      </c>
    </row>
    <row r="39" spans="2:5" ht="12.75">
      <c r="B39">
        <v>601.2</v>
      </c>
      <c r="C39" t="s">
        <v>75</v>
      </c>
      <c r="D39" s="61">
        <v>0</v>
      </c>
      <c r="E39" s="62">
        <v>356170</v>
      </c>
    </row>
    <row r="40" spans="2:5" ht="12.75">
      <c r="B40">
        <v>602.2</v>
      </c>
      <c r="C40" t="s">
        <v>20</v>
      </c>
      <c r="D40" s="61">
        <v>0</v>
      </c>
      <c r="E40" s="62">
        <v>4680</v>
      </c>
    </row>
    <row r="41" spans="2:11" ht="12.75">
      <c r="B41">
        <v>648</v>
      </c>
      <c r="C41" t="s">
        <v>85</v>
      </c>
      <c r="D41" s="61">
        <v>0</v>
      </c>
      <c r="E41" s="62">
        <v>113.96</v>
      </c>
      <c r="H41">
        <v>614.01</v>
      </c>
      <c r="I41" t="s">
        <v>76</v>
      </c>
      <c r="J41" s="61">
        <v>0</v>
      </c>
      <c r="K41" s="65">
        <v>130150</v>
      </c>
    </row>
    <row r="42" spans="2:11" ht="12.75">
      <c r="B42">
        <v>649.001</v>
      </c>
      <c r="C42" t="s">
        <v>86</v>
      </c>
      <c r="D42" s="61">
        <v>0</v>
      </c>
      <c r="E42" s="62">
        <v>3900</v>
      </c>
      <c r="H42">
        <v>614.02</v>
      </c>
      <c r="I42" t="s">
        <v>77</v>
      </c>
      <c r="J42" s="61">
        <v>0</v>
      </c>
      <c r="K42" s="65">
        <v>-1500</v>
      </c>
    </row>
    <row r="43" spans="2:11" ht="12.75">
      <c r="B43">
        <v>649.4</v>
      </c>
      <c r="C43" t="s">
        <v>42</v>
      </c>
      <c r="D43" s="61">
        <v>0</v>
      </c>
      <c r="E43" s="62">
        <v>174950</v>
      </c>
      <c r="H43">
        <v>614.03</v>
      </c>
      <c r="I43" t="s">
        <v>78</v>
      </c>
      <c r="J43" s="61">
        <v>0</v>
      </c>
      <c r="K43" s="65">
        <v>110930</v>
      </c>
    </row>
    <row r="44" spans="2:11" ht="12.75">
      <c r="B44">
        <v>649.6</v>
      </c>
      <c r="C44" t="s">
        <v>87</v>
      </c>
      <c r="D44" s="61">
        <v>0</v>
      </c>
      <c r="E44" s="62">
        <v>118080</v>
      </c>
      <c r="H44">
        <v>614.09</v>
      </c>
      <c r="I44" t="s">
        <v>79</v>
      </c>
      <c r="J44" s="61">
        <v>0</v>
      </c>
      <c r="K44" s="65">
        <v>-22880</v>
      </c>
    </row>
    <row r="45" spans="2:11" ht="12.75">
      <c r="B45">
        <v>649.8</v>
      </c>
      <c r="C45" t="s">
        <v>88</v>
      </c>
      <c r="D45" s="61">
        <v>0</v>
      </c>
      <c r="E45" s="62">
        <v>43120</v>
      </c>
      <c r="H45">
        <v>614.11</v>
      </c>
      <c r="I45" t="s">
        <v>80</v>
      </c>
      <c r="J45" s="61">
        <v>0</v>
      </c>
      <c r="K45" s="65">
        <v>-8000</v>
      </c>
    </row>
    <row r="46" spans="2:11" ht="12.75">
      <c r="B46">
        <v>649.9</v>
      </c>
      <c r="C46" t="s">
        <v>89</v>
      </c>
      <c r="D46" s="61">
        <v>0</v>
      </c>
      <c r="E46" s="62">
        <v>63180</v>
      </c>
      <c r="H46">
        <v>614.51</v>
      </c>
      <c r="I46" t="s">
        <v>81</v>
      </c>
      <c r="J46" s="61">
        <v>0</v>
      </c>
      <c r="K46" s="65">
        <v>-33200</v>
      </c>
    </row>
    <row r="47" spans="2:11" ht="12.75">
      <c r="B47">
        <v>684.1</v>
      </c>
      <c r="C47" t="s">
        <v>21</v>
      </c>
      <c r="D47" s="61">
        <v>0</v>
      </c>
      <c r="E47" s="62">
        <v>201080</v>
      </c>
      <c r="H47">
        <v>614.7</v>
      </c>
      <c r="I47" t="s">
        <v>82</v>
      </c>
      <c r="J47" s="61">
        <v>0</v>
      </c>
      <c r="K47" s="65">
        <v>-5127</v>
      </c>
    </row>
    <row r="48" spans="2:11" ht="12.75">
      <c r="B48">
        <v>684.2</v>
      </c>
      <c r="C48" t="s">
        <v>22</v>
      </c>
      <c r="D48" s="61">
        <v>0</v>
      </c>
      <c r="E48" s="62">
        <v>3510</v>
      </c>
      <c r="H48">
        <v>614.9</v>
      </c>
      <c r="I48" t="s">
        <v>83</v>
      </c>
      <c r="J48" s="61">
        <v>0</v>
      </c>
      <c r="K48" s="65">
        <v>-97384</v>
      </c>
    </row>
    <row r="49" spans="2:13" ht="12.75">
      <c r="B49">
        <v>684.3</v>
      </c>
      <c r="C49" t="s">
        <v>23</v>
      </c>
      <c r="D49" s="61">
        <v>0</v>
      </c>
      <c r="E49" s="62">
        <v>7605</v>
      </c>
      <c r="H49">
        <v>614.91</v>
      </c>
      <c r="I49" t="s">
        <v>84</v>
      </c>
      <c r="J49" s="61">
        <v>0</v>
      </c>
      <c r="K49" s="65">
        <v>-43132</v>
      </c>
      <c r="M49" s="61">
        <f>SUM(K41:K49)</f>
        <v>29857</v>
      </c>
    </row>
    <row r="50" spans="2:5" ht="12.75">
      <c r="B50">
        <v>684.4</v>
      </c>
      <c r="C50" t="s">
        <v>24</v>
      </c>
      <c r="D50" s="61">
        <v>0</v>
      </c>
      <c r="E50" s="62">
        <v>337100</v>
      </c>
    </row>
    <row r="51" spans="2:5" ht="12.75">
      <c r="B51">
        <v>684.5</v>
      </c>
      <c r="C51" t="s">
        <v>25</v>
      </c>
      <c r="D51" s="61">
        <v>0</v>
      </c>
      <c r="E51" s="62">
        <v>14550</v>
      </c>
    </row>
    <row r="53" spans="4:5" ht="12.75">
      <c r="D53" s="61">
        <f>SUM(D1:D51)</f>
        <v>2071713.71</v>
      </c>
      <c r="E53" s="61">
        <f>SUM(E1:E51)</f>
        <v>2074401.96</v>
      </c>
    </row>
    <row r="54" ht="12.75">
      <c r="D54" s="61">
        <f>D53-E53</f>
        <v>-2688.25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0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13.57421875" style="0" customWidth="1"/>
    <col min="3" max="3" width="14.140625" style="0" customWidth="1"/>
    <col min="4" max="4" width="35.140625" style="0" customWidth="1"/>
    <col min="5" max="5" width="11.8515625" style="0" customWidth="1"/>
    <col min="6" max="6" width="11.57421875" style="0" customWidth="1"/>
  </cols>
  <sheetData>
    <row r="1" spans="2:5" ht="12.75">
      <c r="B1">
        <v>501.01</v>
      </c>
      <c r="C1" t="s">
        <v>0</v>
      </c>
      <c r="D1" s="67">
        <v>374799.66</v>
      </c>
      <c r="E1">
        <v>0</v>
      </c>
    </row>
    <row r="2" spans="2:6" ht="12.75">
      <c r="B2" s="68">
        <v>43845</v>
      </c>
      <c r="C2">
        <v>2010018</v>
      </c>
      <c r="D2" t="s">
        <v>92</v>
      </c>
      <c r="E2" s="67">
        <v>45000</v>
      </c>
      <c r="F2">
        <v>0</v>
      </c>
    </row>
    <row r="3" spans="2:6" ht="12.75">
      <c r="B3" s="68">
        <v>43915</v>
      </c>
      <c r="C3">
        <v>20008</v>
      </c>
      <c r="D3" t="s">
        <v>93</v>
      </c>
      <c r="E3" s="67">
        <v>46000</v>
      </c>
      <c r="F3">
        <v>0</v>
      </c>
    </row>
    <row r="4" spans="2:6" ht="12.75">
      <c r="B4" s="68">
        <v>43920</v>
      </c>
      <c r="C4">
        <v>20010</v>
      </c>
      <c r="D4" t="s">
        <v>94</v>
      </c>
      <c r="E4" s="67">
        <v>4040</v>
      </c>
      <c r="F4">
        <v>0</v>
      </c>
    </row>
    <row r="5" spans="2:6" ht="12.75">
      <c r="B5" s="68">
        <v>43930</v>
      </c>
      <c r="C5">
        <v>20013</v>
      </c>
      <c r="D5" t="s">
        <v>95</v>
      </c>
      <c r="E5" s="67">
        <v>7650</v>
      </c>
      <c r="F5">
        <v>0</v>
      </c>
    </row>
    <row r="6" spans="2:6" ht="12.75">
      <c r="B6" s="68">
        <v>43935</v>
      </c>
      <c r="C6">
        <v>20015</v>
      </c>
      <c r="D6" t="s">
        <v>96</v>
      </c>
      <c r="E6" s="67">
        <v>46000</v>
      </c>
      <c r="F6">
        <v>0</v>
      </c>
    </row>
    <row r="7" spans="2:6" ht="12.75">
      <c r="B7" s="68">
        <v>43935</v>
      </c>
      <c r="C7">
        <v>20016</v>
      </c>
      <c r="D7" t="s">
        <v>97</v>
      </c>
      <c r="E7" s="67">
        <v>23000</v>
      </c>
      <c r="F7">
        <v>0</v>
      </c>
    </row>
    <row r="8" spans="2:6" ht="12.75">
      <c r="B8" s="68">
        <v>43949</v>
      </c>
      <c r="C8">
        <v>20017</v>
      </c>
      <c r="D8" t="s">
        <v>98</v>
      </c>
      <c r="E8" s="67">
        <v>48000</v>
      </c>
      <c r="F8">
        <v>0</v>
      </c>
    </row>
    <row r="9" spans="2:6" ht="12.75">
      <c r="B9" s="68">
        <v>43951</v>
      </c>
      <c r="C9">
        <v>187104</v>
      </c>
      <c r="D9" t="s">
        <v>99</v>
      </c>
      <c r="E9" s="67">
        <v>46000</v>
      </c>
      <c r="F9">
        <v>0</v>
      </c>
    </row>
    <row r="10" spans="2:6" ht="12.75">
      <c r="B10" s="68">
        <v>43964</v>
      </c>
      <c r="C10">
        <v>20023</v>
      </c>
      <c r="D10" t="s">
        <v>100</v>
      </c>
      <c r="E10" s="67">
        <v>20580</v>
      </c>
      <c r="F10">
        <v>0</v>
      </c>
    </row>
    <row r="11" spans="2:6" ht="12.75">
      <c r="B11" s="68">
        <v>43998</v>
      </c>
      <c r="C11">
        <v>20025</v>
      </c>
      <c r="D11" t="s">
        <v>101</v>
      </c>
      <c r="E11" s="67">
        <v>12000</v>
      </c>
      <c r="F11">
        <v>0</v>
      </c>
    </row>
    <row r="12" spans="2:6" ht="12.75">
      <c r="B12" s="68">
        <v>44160</v>
      </c>
      <c r="C12">
        <v>20036</v>
      </c>
      <c r="D12" t="s">
        <v>102</v>
      </c>
      <c r="E12" s="67">
        <v>76529.66</v>
      </c>
      <c r="F12">
        <v>0</v>
      </c>
    </row>
    <row r="13" spans="2:5" ht="12.75">
      <c r="B13">
        <v>501.011</v>
      </c>
      <c r="C13" t="s">
        <v>37</v>
      </c>
      <c r="D13" s="67">
        <v>155250</v>
      </c>
      <c r="E13">
        <v>0</v>
      </c>
    </row>
    <row r="14" spans="2:6" ht="12.75">
      <c r="B14" s="68">
        <v>44155</v>
      </c>
      <c r="C14">
        <v>20035</v>
      </c>
      <c r="D14" t="s">
        <v>103</v>
      </c>
      <c r="E14" s="67">
        <v>155250</v>
      </c>
      <c r="F14">
        <v>0</v>
      </c>
    </row>
    <row r="15" spans="2:5" ht="12.75">
      <c r="B15">
        <v>501.02</v>
      </c>
      <c r="C15" t="s">
        <v>1</v>
      </c>
      <c r="D15" s="67">
        <v>84700</v>
      </c>
      <c r="E15">
        <v>0</v>
      </c>
    </row>
    <row r="16" spans="2:6" ht="12.75">
      <c r="B16" s="68">
        <v>44196</v>
      </c>
      <c r="C16">
        <v>189011</v>
      </c>
      <c r="D16" t="s">
        <v>1</v>
      </c>
      <c r="E16" s="67">
        <v>84700</v>
      </c>
      <c r="F16">
        <v>0</v>
      </c>
    </row>
    <row r="17" spans="2:5" ht="12.75">
      <c r="B17">
        <v>501.04</v>
      </c>
      <c r="C17" t="s">
        <v>2</v>
      </c>
      <c r="D17" s="67">
        <v>18168</v>
      </c>
      <c r="E17">
        <v>0</v>
      </c>
    </row>
    <row r="18" spans="2:6" ht="12.75">
      <c r="B18" s="68">
        <v>43861</v>
      </c>
      <c r="C18">
        <v>20001</v>
      </c>
      <c r="D18" t="s">
        <v>104</v>
      </c>
      <c r="E18" s="67">
        <v>2142</v>
      </c>
      <c r="F18">
        <v>0</v>
      </c>
    </row>
    <row r="19" spans="2:6" ht="12.75">
      <c r="B19" s="68">
        <v>43890</v>
      </c>
      <c r="C19">
        <v>20003</v>
      </c>
      <c r="D19" t="s">
        <v>105</v>
      </c>
      <c r="E19">
        <v>341</v>
      </c>
      <c r="F19">
        <v>0</v>
      </c>
    </row>
    <row r="20" spans="2:6" ht="12.75">
      <c r="B20" s="68">
        <v>43921</v>
      </c>
      <c r="C20">
        <v>20011</v>
      </c>
      <c r="D20" t="s">
        <v>105</v>
      </c>
      <c r="E20" s="67">
        <v>1872</v>
      </c>
      <c r="F20">
        <v>0</v>
      </c>
    </row>
    <row r="21" spans="2:6" ht="12.75">
      <c r="B21" s="68">
        <v>43951</v>
      </c>
      <c r="C21">
        <v>20018</v>
      </c>
      <c r="D21" t="s">
        <v>106</v>
      </c>
      <c r="E21" s="67">
        <v>3356</v>
      </c>
      <c r="F21">
        <v>0</v>
      </c>
    </row>
    <row r="22" spans="2:6" ht="12.75">
      <c r="B22" s="68">
        <v>43982</v>
      </c>
      <c r="C22">
        <v>20024</v>
      </c>
      <c r="D22" t="s">
        <v>105</v>
      </c>
      <c r="E22" s="67">
        <v>1549</v>
      </c>
      <c r="F22">
        <v>0</v>
      </c>
    </row>
    <row r="23" spans="2:6" ht="12.75">
      <c r="B23" s="68">
        <v>44074</v>
      </c>
      <c r="C23">
        <v>20029</v>
      </c>
      <c r="D23" t="s">
        <v>105</v>
      </c>
      <c r="E23" s="67">
        <v>1772</v>
      </c>
      <c r="F23">
        <v>0</v>
      </c>
    </row>
    <row r="24" spans="2:6" ht="12.75">
      <c r="B24" s="68">
        <v>44135</v>
      </c>
      <c r="C24">
        <v>20032</v>
      </c>
      <c r="D24" t="s">
        <v>105</v>
      </c>
      <c r="E24" s="67">
        <v>3349</v>
      </c>
      <c r="F24">
        <v>0</v>
      </c>
    </row>
    <row r="25" spans="2:6" ht="12.75">
      <c r="B25" s="68">
        <v>44135</v>
      </c>
      <c r="C25">
        <v>187110</v>
      </c>
      <c r="D25" t="s">
        <v>107</v>
      </c>
      <c r="E25" s="67">
        <v>1917</v>
      </c>
      <c r="F25">
        <v>0</v>
      </c>
    </row>
    <row r="26" spans="2:6" ht="12.75">
      <c r="B26" s="68">
        <v>44165</v>
      </c>
      <c r="C26">
        <v>20037</v>
      </c>
      <c r="D26" t="s">
        <v>105</v>
      </c>
      <c r="E26" s="67">
        <v>1870</v>
      </c>
      <c r="F26">
        <v>0</v>
      </c>
    </row>
    <row r="27" spans="2:5" ht="12.75">
      <c r="B27">
        <v>501.06</v>
      </c>
      <c r="C27" t="s">
        <v>3</v>
      </c>
      <c r="D27" s="67">
        <v>4627.7</v>
      </c>
      <c r="E27">
        <v>0</v>
      </c>
    </row>
    <row r="28" spans="2:6" ht="12.75">
      <c r="B28" s="68">
        <v>43840</v>
      </c>
      <c r="C28">
        <v>2010008</v>
      </c>
      <c r="D28" t="s">
        <v>108</v>
      </c>
      <c r="E28">
        <v>217</v>
      </c>
      <c r="F28">
        <v>0</v>
      </c>
    </row>
    <row r="29" spans="2:6" ht="12.75">
      <c r="B29" s="68">
        <v>43845</v>
      </c>
      <c r="C29">
        <v>2010013</v>
      </c>
      <c r="D29" t="s">
        <v>109</v>
      </c>
      <c r="E29" s="67">
        <v>1028</v>
      </c>
      <c r="F29">
        <v>0</v>
      </c>
    </row>
    <row r="30" spans="2:6" ht="12.75">
      <c r="B30" s="68">
        <v>43928</v>
      </c>
      <c r="C30">
        <v>20014</v>
      </c>
      <c r="D30" t="s">
        <v>110</v>
      </c>
      <c r="E30" s="67">
        <v>1294.7</v>
      </c>
      <c r="F30">
        <v>0</v>
      </c>
    </row>
    <row r="31" spans="2:6" ht="12.75">
      <c r="B31" s="68">
        <v>44025</v>
      </c>
      <c r="C31">
        <v>2010312</v>
      </c>
      <c r="D31" t="s">
        <v>111</v>
      </c>
      <c r="E31" s="67">
        <v>1018</v>
      </c>
      <c r="F31">
        <v>0</v>
      </c>
    </row>
    <row r="32" spans="2:6" ht="12.75">
      <c r="B32" s="68">
        <v>44138</v>
      </c>
      <c r="C32">
        <v>20034</v>
      </c>
      <c r="D32" t="s">
        <v>112</v>
      </c>
      <c r="E32" s="67">
        <v>1030</v>
      </c>
      <c r="F32">
        <v>0</v>
      </c>
    </row>
    <row r="33" spans="2:6" ht="12.75">
      <c r="B33" s="68">
        <v>44183</v>
      </c>
      <c r="C33">
        <v>2010354</v>
      </c>
      <c r="D33" t="s">
        <v>113</v>
      </c>
      <c r="E33">
        <v>40</v>
      </c>
      <c r="F33">
        <v>0</v>
      </c>
    </row>
    <row r="34" spans="2:5" ht="12.75">
      <c r="B34">
        <v>501.07</v>
      </c>
      <c r="C34" t="s">
        <v>4</v>
      </c>
      <c r="D34" s="67">
        <v>16173.8</v>
      </c>
      <c r="E34">
        <v>0</v>
      </c>
    </row>
    <row r="35" spans="2:6" ht="12.75">
      <c r="B35" s="68">
        <v>43880</v>
      </c>
      <c r="C35">
        <v>20002</v>
      </c>
      <c r="D35" t="s">
        <v>114</v>
      </c>
      <c r="E35">
        <v>580.8</v>
      </c>
      <c r="F35">
        <v>0</v>
      </c>
    </row>
    <row r="36" spans="2:6" ht="12.75">
      <c r="B36" s="68">
        <v>43982</v>
      </c>
      <c r="C36">
        <v>187105</v>
      </c>
      <c r="D36" t="s">
        <v>115</v>
      </c>
      <c r="E36" s="67">
        <v>13113</v>
      </c>
      <c r="F36">
        <v>0</v>
      </c>
    </row>
    <row r="37" spans="2:6" ht="12.75">
      <c r="B37" s="68">
        <v>43983</v>
      </c>
      <c r="C37">
        <v>2010297</v>
      </c>
      <c r="D37" t="s">
        <v>116</v>
      </c>
      <c r="E37" s="67">
        <v>1824</v>
      </c>
      <c r="F37">
        <v>0</v>
      </c>
    </row>
    <row r="38" spans="2:6" ht="12.75">
      <c r="B38" s="68">
        <v>44013</v>
      </c>
      <c r="C38">
        <v>187107</v>
      </c>
      <c r="D38" t="s">
        <v>117</v>
      </c>
      <c r="E38">
        <v>540</v>
      </c>
      <c r="F38">
        <v>0</v>
      </c>
    </row>
    <row r="39" spans="2:6" ht="12.75">
      <c r="B39" s="68">
        <v>44097</v>
      </c>
      <c r="C39">
        <v>2010341</v>
      </c>
      <c r="D39" t="s">
        <v>118</v>
      </c>
      <c r="E39">
        <v>116</v>
      </c>
      <c r="F39">
        <v>0</v>
      </c>
    </row>
    <row r="40" spans="2:5" ht="12.75">
      <c r="B40">
        <v>501.09</v>
      </c>
      <c r="C40" t="s">
        <v>59</v>
      </c>
      <c r="D40">
        <v>270</v>
      </c>
      <c r="E40">
        <v>0</v>
      </c>
    </row>
    <row r="41" spans="2:6" ht="12.75">
      <c r="B41" s="68">
        <v>43976</v>
      </c>
      <c r="C41">
        <v>2010291</v>
      </c>
      <c r="D41" t="s">
        <v>119</v>
      </c>
      <c r="E41">
        <v>120</v>
      </c>
      <c r="F41">
        <v>0</v>
      </c>
    </row>
    <row r="42" spans="2:6" ht="12.75">
      <c r="B42" s="68">
        <v>44095</v>
      </c>
      <c r="C42">
        <v>2010333</v>
      </c>
      <c r="D42" t="s">
        <v>120</v>
      </c>
      <c r="E42">
        <v>150</v>
      </c>
      <c r="F42">
        <v>0</v>
      </c>
    </row>
    <row r="43" spans="2:5" ht="12.75">
      <c r="B43">
        <v>501.1</v>
      </c>
      <c r="C43" t="s">
        <v>5</v>
      </c>
      <c r="D43" s="67">
        <v>87077.51</v>
      </c>
      <c r="E43">
        <v>0</v>
      </c>
    </row>
    <row r="44" spans="2:6" ht="12.75">
      <c r="B44" s="68">
        <v>44074</v>
      </c>
      <c r="C44">
        <v>189002</v>
      </c>
      <c r="D44" t="s">
        <v>121</v>
      </c>
      <c r="E44">
        <v>381</v>
      </c>
      <c r="F44">
        <v>0</v>
      </c>
    </row>
    <row r="45" spans="2:6" ht="12.75">
      <c r="B45" s="68">
        <v>44074</v>
      </c>
      <c r="C45">
        <v>189002</v>
      </c>
      <c r="D45" t="s">
        <v>121</v>
      </c>
      <c r="E45">
        <v>200</v>
      </c>
      <c r="F45">
        <v>0</v>
      </c>
    </row>
    <row r="46" spans="2:6" ht="12.75">
      <c r="B46" s="68">
        <v>44074</v>
      </c>
      <c r="C46">
        <v>189002</v>
      </c>
      <c r="D46" t="s">
        <v>121</v>
      </c>
      <c r="E46">
        <v>116</v>
      </c>
      <c r="F46">
        <v>0</v>
      </c>
    </row>
    <row r="47" spans="2:6" ht="12.75">
      <c r="B47" s="68">
        <v>44074</v>
      </c>
      <c r="C47">
        <v>189002</v>
      </c>
      <c r="D47" t="s">
        <v>121</v>
      </c>
      <c r="E47">
        <v>558</v>
      </c>
      <c r="F47">
        <v>0</v>
      </c>
    </row>
    <row r="48" spans="2:6" ht="12.75">
      <c r="B48" s="68">
        <v>44074</v>
      </c>
      <c r="C48">
        <v>189002</v>
      </c>
      <c r="D48" t="s">
        <v>121</v>
      </c>
      <c r="E48">
        <v>170</v>
      </c>
      <c r="F48">
        <v>0</v>
      </c>
    </row>
    <row r="49" spans="2:6" ht="12.75">
      <c r="B49" s="68">
        <v>44074</v>
      </c>
      <c r="C49">
        <v>189002</v>
      </c>
      <c r="D49" t="s">
        <v>121</v>
      </c>
      <c r="E49">
        <v>161</v>
      </c>
      <c r="F49">
        <v>0</v>
      </c>
    </row>
    <row r="50" spans="2:6" ht="12.75">
      <c r="B50" s="68">
        <v>44074</v>
      </c>
      <c r="C50">
        <v>189002</v>
      </c>
      <c r="D50" t="s">
        <v>121</v>
      </c>
      <c r="E50">
        <v>926</v>
      </c>
      <c r="F50">
        <v>0</v>
      </c>
    </row>
    <row r="51" spans="1:4" ht="12.75">
      <c r="A51" t="s">
        <v>122</v>
      </c>
      <c r="B51" t="s">
        <v>123</v>
      </c>
      <c r="C51" s="67">
        <v>1260</v>
      </c>
      <c r="D51">
        <v>0</v>
      </c>
    </row>
    <row r="52" spans="2:6" ht="12.75">
      <c r="B52" s="68">
        <v>44074</v>
      </c>
      <c r="C52">
        <v>189002</v>
      </c>
      <c r="D52" t="s">
        <v>121</v>
      </c>
      <c r="E52">
        <v>846</v>
      </c>
      <c r="F52">
        <v>0</v>
      </c>
    </row>
    <row r="53" spans="2:6" ht="12.75">
      <c r="B53" s="68">
        <v>44074</v>
      </c>
      <c r="C53">
        <v>189002</v>
      </c>
      <c r="D53" t="s">
        <v>121</v>
      </c>
      <c r="E53" s="67">
        <v>1725</v>
      </c>
      <c r="F53">
        <v>0</v>
      </c>
    </row>
    <row r="54" spans="2:6" ht="12.75">
      <c r="B54" s="68">
        <v>44074</v>
      </c>
      <c r="C54">
        <v>189002</v>
      </c>
      <c r="D54" t="s">
        <v>121</v>
      </c>
      <c r="E54" s="67">
        <v>1000.2</v>
      </c>
      <c r="F54">
        <v>0</v>
      </c>
    </row>
    <row r="55" spans="2:6" ht="12.75">
      <c r="B55" s="68">
        <v>44074</v>
      </c>
      <c r="C55">
        <v>189002</v>
      </c>
      <c r="D55" t="s">
        <v>121</v>
      </c>
      <c r="E55" s="67">
        <v>2595</v>
      </c>
      <c r="F55">
        <v>0</v>
      </c>
    </row>
    <row r="56" spans="2:6" ht="12.75">
      <c r="B56" s="68">
        <v>44074</v>
      </c>
      <c r="C56">
        <v>189002</v>
      </c>
      <c r="D56" t="s">
        <v>121</v>
      </c>
      <c r="E56">
        <v>95</v>
      </c>
      <c r="F56">
        <v>0</v>
      </c>
    </row>
    <row r="57" spans="2:6" ht="12.75">
      <c r="B57" s="68">
        <v>44074</v>
      </c>
      <c r="C57">
        <v>189002</v>
      </c>
      <c r="D57" t="s">
        <v>121</v>
      </c>
      <c r="E57">
        <v>405</v>
      </c>
      <c r="F57">
        <v>0</v>
      </c>
    </row>
    <row r="58" spans="2:6" ht="12.75">
      <c r="B58" s="68">
        <v>44074</v>
      </c>
      <c r="C58">
        <v>189002</v>
      </c>
      <c r="D58" t="s">
        <v>121</v>
      </c>
      <c r="E58">
        <v>739</v>
      </c>
      <c r="F58">
        <v>0</v>
      </c>
    </row>
    <row r="59" spans="2:6" ht="12.75">
      <c r="B59" s="68">
        <v>44074</v>
      </c>
      <c r="C59">
        <v>189002</v>
      </c>
      <c r="D59" t="s">
        <v>121</v>
      </c>
      <c r="E59" s="67">
        <v>5838</v>
      </c>
      <c r="F59">
        <v>0</v>
      </c>
    </row>
    <row r="60" spans="2:6" ht="12.75">
      <c r="B60" s="68">
        <v>44196</v>
      </c>
      <c r="C60">
        <v>189005</v>
      </c>
      <c r="D60" t="s">
        <v>124</v>
      </c>
      <c r="E60">
        <v>839</v>
      </c>
      <c r="F60">
        <v>0</v>
      </c>
    </row>
    <row r="61" spans="2:6" ht="12.75">
      <c r="B61" s="68">
        <v>44196</v>
      </c>
      <c r="C61">
        <v>189005</v>
      </c>
      <c r="D61" t="s">
        <v>124</v>
      </c>
      <c r="E61">
        <v>350</v>
      </c>
      <c r="F61">
        <v>0</v>
      </c>
    </row>
    <row r="62" spans="2:6" ht="12.75">
      <c r="B62" s="68">
        <v>44196</v>
      </c>
      <c r="C62">
        <v>189005</v>
      </c>
      <c r="D62" t="s">
        <v>124</v>
      </c>
      <c r="E62">
        <v>91</v>
      </c>
      <c r="F62">
        <v>0</v>
      </c>
    </row>
    <row r="63" spans="2:6" ht="12.75">
      <c r="B63" s="68">
        <v>44196</v>
      </c>
      <c r="C63">
        <v>189005</v>
      </c>
      <c r="D63" t="s">
        <v>124</v>
      </c>
      <c r="E63" s="67">
        <v>1499</v>
      </c>
      <c r="F63">
        <v>0</v>
      </c>
    </row>
    <row r="64" spans="2:6" ht="12.75">
      <c r="B64" s="68">
        <v>44196</v>
      </c>
      <c r="C64">
        <v>189005</v>
      </c>
      <c r="D64" t="s">
        <v>124</v>
      </c>
      <c r="E64">
        <v>350</v>
      </c>
      <c r="F64">
        <v>0</v>
      </c>
    </row>
    <row r="65" spans="2:6" ht="12.75">
      <c r="B65" s="68">
        <v>44196</v>
      </c>
      <c r="C65">
        <v>189005</v>
      </c>
      <c r="D65" t="s">
        <v>124</v>
      </c>
      <c r="E65">
        <v>425</v>
      </c>
      <c r="F65">
        <v>0</v>
      </c>
    </row>
    <row r="66" spans="2:6" ht="12.75">
      <c r="B66" s="68">
        <v>44196</v>
      </c>
      <c r="C66">
        <v>189005</v>
      </c>
      <c r="D66" t="s">
        <v>124</v>
      </c>
      <c r="E66">
        <v>144</v>
      </c>
      <c r="F66">
        <v>0</v>
      </c>
    </row>
    <row r="67" spans="2:6" ht="12.75">
      <c r="B67" s="68">
        <v>44196</v>
      </c>
      <c r="C67">
        <v>189005</v>
      </c>
      <c r="D67" t="s">
        <v>124</v>
      </c>
      <c r="E67">
        <v>453.4</v>
      </c>
      <c r="F67">
        <v>0</v>
      </c>
    </row>
    <row r="68" spans="2:6" ht="12.75">
      <c r="B68" s="68">
        <v>44196</v>
      </c>
      <c r="C68">
        <v>189005</v>
      </c>
      <c r="D68" t="s">
        <v>124</v>
      </c>
      <c r="E68" s="67">
        <v>1417</v>
      </c>
      <c r="F68">
        <v>0</v>
      </c>
    </row>
    <row r="69" spans="2:6" ht="12.75">
      <c r="B69" s="68">
        <v>44196</v>
      </c>
      <c r="C69">
        <v>189005</v>
      </c>
      <c r="D69" t="s">
        <v>124</v>
      </c>
      <c r="E69">
        <v>210</v>
      </c>
      <c r="F69">
        <v>0</v>
      </c>
    </row>
    <row r="70" spans="2:6" ht="12.75">
      <c r="B70" s="68">
        <v>44196</v>
      </c>
      <c r="C70">
        <v>189005</v>
      </c>
      <c r="D70" t="s">
        <v>124</v>
      </c>
      <c r="E70" s="67">
        <v>1006</v>
      </c>
      <c r="F70">
        <v>0</v>
      </c>
    </row>
    <row r="71" spans="2:6" ht="12.75">
      <c r="B71" s="68">
        <v>44196</v>
      </c>
      <c r="C71">
        <v>189005</v>
      </c>
      <c r="D71" t="s">
        <v>124</v>
      </c>
      <c r="E71" s="67">
        <v>1379.45</v>
      </c>
      <c r="F71">
        <v>0</v>
      </c>
    </row>
    <row r="72" spans="2:6" ht="12.75">
      <c r="B72" s="68">
        <v>44196</v>
      </c>
      <c r="C72">
        <v>189005</v>
      </c>
      <c r="D72" t="s">
        <v>124</v>
      </c>
      <c r="E72">
        <v>600</v>
      </c>
      <c r="F72">
        <v>0</v>
      </c>
    </row>
    <row r="73" spans="2:6" ht="12.75">
      <c r="B73" s="68">
        <v>44196</v>
      </c>
      <c r="C73">
        <v>189005</v>
      </c>
      <c r="D73" t="s">
        <v>124</v>
      </c>
      <c r="E73">
        <v>459</v>
      </c>
      <c r="F73">
        <v>0</v>
      </c>
    </row>
    <row r="74" spans="2:6" ht="12.75">
      <c r="B74" s="68">
        <v>44196</v>
      </c>
      <c r="C74">
        <v>189005</v>
      </c>
      <c r="D74" t="s">
        <v>124</v>
      </c>
      <c r="E74">
        <v>781</v>
      </c>
      <c r="F74">
        <v>0</v>
      </c>
    </row>
    <row r="75" spans="2:6" ht="12.75">
      <c r="B75" s="68">
        <v>44196</v>
      </c>
      <c r="C75">
        <v>189005</v>
      </c>
      <c r="D75" t="s">
        <v>124</v>
      </c>
      <c r="E75" s="67">
        <v>1000.2</v>
      </c>
      <c r="F75">
        <v>0</v>
      </c>
    </row>
    <row r="76" spans="2:6" ht="12.75">
      <c r="B76" s="68">
        <v>44196</v>
      </c>
      <c r="C76">
        <v>189005</v>
      </c>
      <c r="D76" t="s">
        <v>124</v>
      </c>
      <c r="E76" s="67">
        <v>1366.8</v>
      </c>
      <c r="F76">
        <v>0</v>
      </c>
    </row>
    <row r="77" spans="2:6" ht="12.75">
      <c r="B77" s="68">
        <v>44196</v>
      </c>
      <c r="C77">
        <v>189005</v>
      </c>
      <c r="D77" t="s">
        <v>124</v>
      </c>
      <c r="E77">
        <v>119</v>
      </c>
      <c r="F77">
        <v>0</v>
      </c>
    </row>
    <row r="78" spans="2:6" ht="12.75">
      <c r="B78" s="68">
        <v>44196</v>
      </c>
      <c r="C78">
        <v>189005</v>
      </c>
      <c r="D78" t="s">
        <v>124</v>
      </c>
      <c r="E78">
        <v>119</v>
      </c>
      <c r="F78">
        <v>0</v>
      </c>
    </row>
    <row r="79" spans="2:6" ht="12.75">
      <c r="B79" s="68">
        <v>44196</v>
      </c>
      <c r="C79">
        <v>189005</v>
      </c>
      <c r="D79" t="s">
        <v>124</v>
      </c>
      <c r="E79">
        <v>83</v>
      </c>
      <c r="F79">
        <v>0</v>
      </c>
    </row>
    <row r="80" spans="2:6" ht="12.75">
      <c r="B80" s="68">
        <v>44196</v>
      </c>
      <c r="C80">
        <v>189005</v>
      </c>
      <c r="D80" t="s">
        <v>124</v>
      </c>
      <c r="E80">
        <v>132</v>
      </c>
      <c r="F80">
        <v>0</v>
      </c>
    </row>
    <row r="81" spans="2:6" ht="12.75">
      <c r="B81" s="68">
        <v>44196</v>
      </c>
      <c r="C81">
        <v>189005</v>
      </c>
      <c r="D81" t="s">
        <v>124</v>
      </c>
      <c r="E81">
        <v>457</v>
      </c>
      <c r="F81">
        <v>0</v>
      </c>
    </row>
    <row r="82" spans="2:6" ht="12.75">
      <c r="B82" s="68">
        <v>44196</v>
      </c>
      <c r="C82">
        <v>189005</v>
      </c>
      <c r="D82" t="s">
        <v>124</v>
      </c>
      <c r="E82">
        <v>25</v>
      </c>
      <c r="F82">
        <v>0</v>
      </c>
    </row>
    <row r="83" spans="2:6" ht="12.75">
      <c r="B83" s="68">
        <v>44196</v>
      </c>
      <c r="C83">
        <v>189005</v>
      </c>
      <c r="D83" t="s">
        <v>124</v>
      </c>
      <c r="E83">
        <v>654</v>
      </c>
      <c r="F83">
        <v>0</v>
      </c>
    </row>
    <row r="84" spans="2:6" ht="12.75">
      <c r="B84" s="68">
        <v>44196</v>
      </c>
      <c r="C84">
        <v>189005</v>
      </c>
      <c r="D84" t="s">
        <v>124</v>
      </c>
      <c r="E84" s="67">
        <v>11601</v>
      </c>
      <c r="F84">
        <v>0</v>
      </c>
    </row>
    <row r="85" spans="2:6" ht="12.75">
      <c r="B85" s="68">
        <v>44196</v>
      </c>
      <c r="C85">
        <v>189005</v>
      </c>
      <c r="D85" t="s">
        <v>124</v>
      </c>
      <c r="E85">
        <v>252</v>
      </c>
      <c r="F85">
        <v>0</v>
      </c>
    </row>
    <row r="86" spans="2:6" ht="12.75">
      <c r="B86" s="68">
        <v>44196</v>
      </c>
      <c r="C86">
        <v>189005</v>
      </c>
      <c r="D86" t="s">
        <v>124</v>
      </c>
      <c r="E86" s="67">
        <v>2338</v>
      </c>
      <c r="F86">
        <v>0</v>
      </c>
    </row>
    <row r="87" spans="2:6" ht="12.75">
      <c r="B87" s="68">
        <v>44196</v>
      </c>
      <c r="C87">
        <v>189005</v>
      </c>
      <c r="D87" t="s">
        <v>124</v>
      </c>
      <c r="E87">
        <v>216</v>
      </c>
      <c r="F87">
        <v>0</v>
      </c>
    </row>
    <row r="88" spans="2:6" ht="12.75">
      <c r="B88" s="68">
        <v>44196</v>
      </c>
      <c r="C88">
        <v>189005</v>
      </c>
      <c r="D88" t="s">
        <v>124</v>
      </c>
      <c r="E88">
        <v>547</v>
      </c>
      <c r="F88">
        <v>0</v>
      </c>
    </row>
    <row r="89" spans="2:6" ht="12.75">
      <c r="B89" s="68">
        <v>44196</v>
      </c>
      <c r="C89">
        <v>189005</v>
      </c>
      <c r="D89" t="s">
        <v>124</v>
      </c>
      <c r="E89" s="67">
        <v>1012</v>
      </c>
      <c r="F89">
        <v>0</v>
      </c>
    </row>
    <row r="90" spans="2:6" ht="12.75">
      <c r="B90" s="68">
        <v>44196</v>
      </c>
      <c r="C90">
        <v>189005</v>
      </c>
      <c r="D90" t="s">
        <v>124</v>
      </c>
      <c r="E90" s="67">
        <v>1525</v>
      </c>
      <c r="F90">
        <v>0</v>
      </c>
    </row>
    <row r="91" spans="2:6" ht="12.75">
      <c r="B91" s="68">
        <v>44196</v>
      </c>
      <c r="C91">
        <v>189005</v>
      </c>
      <c r="D91" t="s">
        <v>124</v>
      </c>
      <c r="E91" s="67">
        <v>1501</v>
      </c>
      <c r="F91">
        <v>0</v>
      </c>
    </row>
    <row r="92" spans="2:6" ht="12.75">
      <c r="B92" s="68">
        <v>44196</v>
      </c>
      <c r="C92">
        <v>189005</v>
      </c>
      <c r="D92" t="s">
        <v>124</v>
      </c>
      <c r="E92" s="67">
        <v>14257</v>
      </c>
      <c r="F92">
        <v>0</v>
      </c>
    </row>
    <row r="93" spans="2:6" ht="12.75">
      <c r="B93" s="68">
        <v>44196</v>
      </c>
      <c r="C93">
        <v>189005</v>
      </c>
      <c r="D93" t="s">
        <v>124</v>
      </c>
      <c r="E93" s="67">
        <v>1629</v>
      </c>
      <c r="F93">
        <v>0</v>
      </c>
    </row>
    <row r="94" spans="2:6" ht="12.75">
      <c r="B94" s="68">
        <v>44196</v>
      </c>
      <c r="C94">
        <v>189005</v>
      </c>
      <c r="D94" t="s">
        <v>124</v>
      </c>
      <c r="E94" s="67">
        <v>3625</v>
      </c>
      <c r="F94">
        <v>0</v>
      </c>
    </row>
    <row r="95" spans="2:6" ht="12.75">
      <c r="B95" s="68">
        <v>44196</v>
      </c>
      <c r="C95">
        <v>189005</v>
      </c>
      <c r="D95" t="s">
        <v>124</v>
      </c>
      <c r="E95">
        <v>278</v>
      </c>
      <c r="F95">
        <v>0</v>
      </c>
    </row>
    <row r="96" spans="2:6" ht="12.75">
      <c r="B96" s="68">
        <v>44196</v>
      </c>
      <c r="C96">
        <v>189005</v>
      </c>
      <c r="D96" t="s">
        <v>124</v>
      </c>
      <c r="E96">
        <v>176.66</v>
      </c>
      <c r="F96">
        <v>0</v>
      </c>
    </row>
    <row r="97" spans="2:6" ht="12.75">
      <c r="B97" s="68">
        <v>44196</v>
      </c>
      <c r="C97">
        <v>189005</v>
      </c>
      <c r="D97" t="s">
        <v>124</v>
      </c>
      <c r="E97" s="67">
        <v>1661</v>
      </c>
      <c r="F97">
        <v>0</v>
      </c>
    </row>
    <row r="98" spans="2:6" ht="12.75">
      <c r="B98" s="68">
        <v>44196</v>
      </c>
      <c r="C98">
        <v>189005</v>
      </c>
      <c r="D98" t="s">
        <v>124</v>
      </c>
      <c r="E98">
        <v>204</v>
      </c>
      <c r="F98">
        <v>0</v>
      </c>
    </row>
    <row r="99" spans="2:6" ht="12.75">
      <c r="B99" s="68">
        <v>44196</v>
      </c>
      <c r="C99">
        <v>189005</v>
      </c>
      <c r="D99" t="s">
        <v>124</v>
      </c>
      <c r="E99" s="67">
        <v>6313</v>
      </c>
      <c r="F99">
        <v>0</v>
      </c>
    </row>
    <row r="100" spans="2:6" ht="12.75">
      <c r="B100" s="68">
        <v>44196</v>
      </c>
      <c r="C100">
        <v>189005</v>
      </c>
      <c r="D100" t="s">
        <v>124</v>
      </c>
      <c r="E100" s="67">
        <v>1543.8</v>
      </c>
      <c r="F100">
        <v>0</v>
      </c>
    </row>
    <row r="101" spans="2:6" ht="12.75">
      <c r="B101" s="68">
        <v>44196</v>
      </c>
      <c r="C101">
        <v>189005</v>
      </c>
      <c r="D101" t="s">
        <v>124</v>
      </c>
      <c r="E101">
        <v>807</v>
      </c>
      <c r="F101">
        <v>0</v>
      </c>
    </row>
    <row r="102" spans="2:6" ht="12.75">
      <c r="B102" s="68">
        <v>44196</v>
      </c>
      <c r="C102">
        <v>189005</v>
      </c>
      <c r="D102" t="s">
        <v>124</v>
      </c>
      <c r="E102" s="67">
        <v>1127</v>
      </c>
      <c r="F102">
        <v>0</v>
      </c>
    </row>
    <row r="103" spans="2:6" ht="12.75">
      <c r="B103" s="68">
        <v>44196</v>
      </c>
      <c r="C103">
        <v>189005</v>
      </c>
      <c r="D103" t="s">
        <v>124</v>
      </c>
      <c r="E103" s="67">
        <v>3130</v>
      </c>
      <c r="F103">
        <v>0</v>
      </c>
    </row>
    <row r="104" spans="2:6" ht="12.75">
      <c r="B104" s="68">
        <v>44196</v>
      </c>
      <c r="C104">
        <v>189005</v>
      </c>
      <c r="D104" t="s">
        <v>124</v>
      </c>
      <c r="E104" s="67">
        <v>2230</v>
      </c>
      <c r="F104">
        <v>0</v>
      </c>
    </row>
    <row r="105" spans="2:6" ht="12.75">
      <c r="B105" s="68">
        <v>44196</v>
      </c>
      <c r="C105">
        <v>189005</v>
      </c>
      <c r="D105" t="s">
        <v>124</v>
      </c>
      <c r="E105">
        <v>129</v>
      </c>
      <c r="F105">
        <v>0</v>
      </c>
    </row>
    <row r="106" spans="2:5" ht="12.75">
      <c r="B106">
        <v>501.11</v>
      </c>
      <c r="C106" t="s">
        <v>6</v>
      </c>
      <c r="D106" s="67">
        <v>144493.99</v>
      </c>
      <c r="E106">
        <v>0</v>
      </c>
    </row>
    <row r="107" spans="2:6" ht="12.75">
      <c r="B107" s="68">
        <v>43880</v>
      </c>
      <c r="C107">
        <v>20002</v>
      </c>
      <c r="D107" t="s">
        <v>114</v>
      </c>
      <c r="E107" s="67">
        <v>7042.2</v>
      </c>
      <c r="F107">
        <v>0</v>
      </c>
    </row>
    <row r="108" spans="2:6" ht="12.75">
      <c r="B108" s="68">
        <v>43887</v>
      </c>
      <c r="C108">
        <v>2010163</v>
      </c>
      <c r="D108" t="s">
        <v>125</v>
      </c>
      <c r="E108" s="67">
        <v>2600</v>
      </c>
      <c r="F108">
        <v>0</v>
      </c>
    </row>
    <row r="109" spans="2:6" ht="12.75">
      <c r="B109" s="68">
        <v>43907</v>
      </c>
      <c r="C109">
        <v>20007</v>
      </c>
      <c r="D109" t="s">
        <v>126</v>
      </c>
      <c r="E109" s="67">
        <v>9181</v>
      </c>
      <c r="F109">
        <v>0</v>
      </c>
    </row>
    <row r="110" spans="2:6" ht="12.75">
      <c r="B110" s="68">
        <v>43956</v>
      </c>
      <c r="C110">
        <v>20020</v>
      </c>
      <c r="D110" t="s">
        <v>127</v>
      </c>
      <c r="E110">
        <v>361.79</v>
      </c>
      <c r="F110">
        <v>0</v>
      </c>
    </row>
    <row r="111" spans="2:6" ht="12.75">
      <c r="B111" s="68">
        <v>43964</v>
      </c>
      <c r="C111">
        <v>20022</v>
      </c>
      <c r="D111" t="s">
        <v>128</v>
      </c>
      <c r="E111" s="67">
        <v>13500</v>
      </c>
      <c r="F111">
        <v>0</v>
      </c>
    </row>
    <row r="112" spans="2:6" ht="12.75">
      <c r="B112" s="68">
        <v>43983</v>
      </c>
      <c r="C112">
        <v>2010298</v>
      </c>
      <c r="D112" t="s">
        <v>129</v>
      </c>
      <c r="E112">
        <v>341</v>
      </c>
      <c r="F112">
        <v>0</v>
      </c>
    </row>
    <row r="113" spans="2:6" ht="12.75">
      <c r="B113" s="68">
        <v>44012</v>
      </c>
      <c r="C113">
        <v>187106</v>
      </c>
      <c r="D113" t="s">
        <v>130</v>
      </c>
      <c r="E113" s="67">
        <v>5143</v>
      </c>
      <c r="F113">
        <v>0</v>
      </c>
    </row>
    <row r="114" spans="2:6" ht="12.75">
      <c r="B114" s="68">
        <v>44053</v>
      </c>
      <c r="C114">
        <v>2010322</v>
      </c>
      <c r="D114" t="s">
        <v>131</v>
      </c>
      <c r="E114">
        <v>417</v>
      </c>
      <c r="F114">
        <v>0</v>
      </c>
    </row>
    <row r="115" spans="2:6" ht="12.75">
      <c r="B115" s="68">
        <v>44071</v>
      </c>
      <c r="C115">
        <v>20028</v>
      </c>
      <c r="D115" t="s">
        <v>132</v>
      </c>
      <c r="E115" s="67">
        <v>7600</v>
      </c>
      <c r="F115">
        <v>0</v>
      </c>
    </row>
    <row r="116" spans="2:6" ht="12.75">
      <c r="B116" s="68">
        <v>44095</v>
      </c>
      <c r="C116">
        <v>2010335</v>
      </c>
      <c r="D116" t="s">
        <v>133</v>
      </c>
      <c r="E116">
        <v>815</v>
      </c>
      <c r="F116">
        <v>0</v>
      </c>
    </row>
    <row r="117" spans="2:6" ht="12.75">
      <c r="B117" s="68">
        <v>44097</v>
      </c>
      <c r="C117">
        <v>2010339</v>
      </c>
      <c r="D117" t="s">
        <v>134</v>
      </c>
      <c r="E117" s="67">
        <v>2895</v>
      </c>
      <c r="F117">
        <v>0</v>
      </c>
    </row>
    <row r="118" spans="2:6" ht="12.75">
      <c r="B118" s="68">
        <v>44104</v>
      </c>
      <c r="C118">
        <v>187109</v>
      </c>
      <c r="D118" t="s">
        <v>135</v>
      </c>
      <c r="E118" s="67">
        <v>9402</v>
      </c>
      <c r="F118">
        <v>0</v>
      </c>
    </row>
    <row r="119" spans="2:6" ht="12.75">
      <c r="B119" s="68">
        <v>44105</v>
      </c>
      <c r="C119">
        <v>20031</v>
      </c>
      <c r="D119" t="s">
        <v>136</v>
      </c>
      <c r="E119" s="67">
        <v>79794</v>
      </c>
      <c r="F119">
        <v>0</v>
      </c>
    </row>
    <row r="120" spans="2:6" ht="12.75">
      <c r="B120" s="68">
        <v>44188</v>
      </c>
      <c r="C120">
        <v>2010373</v>
      </c>
      <c r="D120" t="s">
        <v>137</v>
      </c>
      <c r="E120" s="67">
        <v>1294</v>
      </c>
      <c r="F120">
        <v>0</v>
      </c>
    </row>
    <row r="121" spans="2:6" ht="12.75">
      <c r="B121" s="68">
        <v>44196</v>
      </c>
      <c r="C121">
        <v>20040</v>
      </c>
      <c r="D121" t="s">
        <v>138</v>
      </c>
      <c r="E121" s="67">
        <v>4108</v>
      </c>
      <c r="F121">
        <v>0</v>
      </c>
    </row>
    <row r="122" spans="2:5" ht="12.75">
      <c r="B122">
        <v>501.9</v>
      </c>
      <c r="C122" t="s">
        <v>60</v>
      </c>
      <c r="D122" s="67">
        <v>44630.69</v>
      </c>
      <c r="E122">
        <v>0</v>
      </c>
    </row>
    <row r="123" spans="2:6" ht="12.75">
      <c r="B123" s="68">
        <v>43922</v>
      </c>
      <c r="C123">
        <v>20012</v>
      </c>
      <c r="D123" t="s">
        <v>139</v>
      </c>
      <c r="E123" s="67">
        <v>2716.69</v>
      </c>
      <c r="F123">
        <v>0</v>
      </c>
    </row>
    <row r="124" spans="2:6" ht="12.75">
      <c r="B124" s="68">
        <v>43943</v>
      </c>
      <c r="C124">
        <v>2010240</v>
      </c>
      <c r="D124" t="s">
        <v>140</v>
      </c>
      <c r="E124">
        <v>100</v>
      </c>
      <c r="F124">
        <v>0</v>
      </c>
    </row>
    <row r="125" spans="2:6" ht="12.75">
      <c r="B125" s="68">
        <v>43982</v>
      </c>
      <c r="C125">
        <v>187105</v>
      </c>
      <c r="D125" t="s">
        <v>115</v>
      </c>
      <c r="E125" s="67">
        <v>7393</v>
      </c>
      <c r="F125">
        <v>0</v>
      </c>
    </row>
    <row r="126" spans="2:6" ht="12.75">
      <c r="B126" s="68">
        <v>43983</v>
      </c>
      <c r="C126">
        <v>2010296</v>
      </c>
      <c r="D126" t="s">
        <v>141</v>
      </c>
      <c r="E126">
        <v>20</v>
      </c>
      <c r="F126">
        <v>0</v>
      </c>
    </row>
    <row r="127" spans="2:6" ht="12.75">
      <c r="B127" s="68">
        <v>44099</v>
      </c>
      <c r="C127">
        <v>2010342</v>
      </c>
      <c r="D127" t="s">
        <v>142</v>
      </c>
      <c r="E127">
        <v>236</v>
      </c>
      <c r="F127">
        <v>0</v>
      </c>
    </row>
    <row r="128" spans="2:6" ht="12.75">
      <c r="B128" s="68">
        <v>44099</v>
      </c>
      <c r="C128">
        <v>2010342</v>
      </c>
      <c r="D128" t="s">
        <v>142</v>
      </c>
      <c r="E128">
        <v>402</v>
      </c>
      <c r="F128">
        <v>0</v>
      </c>
    </row>
    <row r="129" spans="2:6" ht="12.75">
      <c r="B129" s="68">
        <v>44140</v>
      </c>
      <c r="C129">
        <v>2010350</v>
      </c>
      <c r="D129" t="s">
        <v>143</v>
      </c>
      <c r="E129" s="67">
        <v>3940</v>
      </c>
      <c r="F129">
        <v>0</v>
      </c>
    </row>
    <row r="130" spans="2:6" ht="12.75">
      <c r="B130" s="68">
        <v>44140</v>
      </c>
      <c r="C130">
        <v>2010350</v>
      </c>
      <c r="D130" t="s">
        <v>143</v>
      </c>
      <c r="E130" s="67">
        <v>1377</v>
      </c>
      <c r="F130">
        <v>0</v>
      </c>
    </row>
    <row r="131" spans="2:6" ht="12.75">
      <c r="B131" s="68">
        <v>44140</v>
      </c>
      <c r="C131">
        <v>2010350</v>
      </c>
      <c r="D131" t="s">
        <v>143</v>
      </c>
      <c r="E131" s="67">
        <v>1784</v>
      </c>
      <c r="F131">
        <v>0</v>
      </c>
    </row>
    <row r="132" spans="2:6" ht="12.75">
      <c r="B132" s="68">
        <v>44183</v>
      </c>
      <c r="C132">
        <v>2010358</v>
      </c>
      <c r="D132" t="s">
        <v>144</v>
      </c>
      <c r="E132" s="67">
        <v>2633</v>
      </c>
      <c r="F132">
        <v>0</v>
      </c>
    </row>
    <row r="133" spans="2:6" ht="12.75">
      <c r="B133" s="68">
        <v>44183</v>
      </c>
      <c r="C133">
        <v>2010358</v>
      </c>
      <c r="D133" t="s">
        <v>144</v>
      </c>
      <c r="E133">
        <v>169</v>
      </c>
      <c r="F133">
        <v>0</v>
      </c>
    </row>
    <row r="134" spans="2:6" ht="12.75">
      <c r="B134" s="68">
        <v>44183</v>
      </c>
      <c r="C134">
        <v>2010358</v>
      </c>
      <c r="D134" t="s">
        <v>144</v>
      </c>
      <c r="E134">
        <v>990</v>
      </c>
      <c r="F134">
        <v>0</v>
      </c>
    </row>
    <row r="135" spans="2:6" ht="12.75">
      <c r="B135" s="68">
        <v>44185</v>
      </c>
      <c r="C135">
        <v>2010360</v>
      </c>
      <c r="D135" t="s">
        <v>145</v>
      </c>
      <c r="E135" s="67">
        <v>3001</v>
      </c>
      <c r="F135">
        <v>0</v>
      </c>
    </row>
    <row r="136" spans="2:6" ht="12.75">
      <c r="B136" s="68">
        <v>44185</v>
      </c>
      <c r="C136">
        <v>2010360</v>
      </c>
      <c r="D136" t="s">
        <v>145</v>
      </c>
      <c r="E136">
        <v>44</v>
      </c>
      <c r="F136">
        <v>0</v>
      </c>
    </row>
    <row r="137" spans="2:6" ht="12.75">
      <c r="B137" s="68">
        <v>44188</v>
      </c>
      <c r="C137">
        <v>2010368</v>
      </c>
      <c r="D137" t="s">
        <v>146</v>
      </c>
      <c r="E137">
        <v>33</v>
      </c>
      <c r="F137">
        <v>0</v>
      </c>
    </row>
    <row r="138" spans="2:6" ht="12.75">
      <c r="B138" s="68">
        <v>44188</v>
      </c>
      <c r="C138">
        <v>2010368</v>
      </c>
      <c r="D138" t="s">
        <v>146</v>
      </c>
      <c r="E138">
        <v>32</v>
      </c>
      <c r="F138">
        <v>0</v>
      </c>
    </row>
    <row r="139" spans="2:6" ht="12.75">
      <c r="B139" s="68">
        <v>44188</v>
      </c>
      <c r="C139">
        <v>2010368</v>
      </c>
      <c r="D139" t="s">
        <v>146</v>
      </c>
      <c r="E139">
        <v>44</v>
      </c>
      <c r="F139">
        <v>0</v>
      </c>
    </row>
    <row r="140" spans="2:6" ht="12.75">
      <c r="B140" s="68">
        <v>44188</v>
      </c>
      <c r="C140">
        <v>2010368</v>
      </c>
      <c r="D140" t="s">
        <v>146</v>
      </c>
      <c r="E140">
        <v>54</v>
      </c>
      <c r="F140">
        <v>0</v>
      </c>
    </row>
    <row r="141" spans="2:6" ht="12.75">
      <c r="B141" s="68">
        <v>44188</v>
      </c>
      <c r="C141">
        <v>2010374</v>
      </c>
      <c r="D141" t="s">
        <v>147</v>
      </c>
      <c r="E141" s="67">
        <v>1562</v>
      </c>
      <c r="F141">
        <v>0</v>
      </c>
    </row>
    <row r="142" spans="2:6" ht="12.75">
      <c r="B142" s="68">
        <v>44188</v>
      </c>
      <c r="C142">
        <v>2010375</v>
      </c>
      <c r="D142" t="s">
        <v>148</v>
      </c>
      <c r="E142" s="67">
        <v>2569</v>
      </c>
      <c r="F142">
        <v>0</v>
      </c>
    </row>
    <row r="143" spans="2:6" ht="12.75">
      <c r="B143" s="68">
        <v>44194</v>
      </c>
      <c r="C143">
        <v>20039</v>
      </c>
      <c r="D143" t="s">
        <v>149</v>
      </c>
      <c r="E143" s="67">
        <v>7640</v>
      </c>
      <c r="F143">
        <v>0</v>
      </c>
    </row>
    <row r="144" spans="2:6" ht="12.75">
      <c r="B144" s="68">
        <v>44196</v>
      </c>
      <c r="C144">
        <v>189003</v>
      </c>
      <c r="D144" t="s">
        <v>150</v>
      </c>
      <c r="E144">
        <v>461</v>
      </c>
      <c r="F144">
        <v>0</v>
      </c>
    </row>
    <row r="145" spans="2:6" ht="12.75">
      <c r="B145" s="68">
        <v>44196</v>
      </c>
      <c r="C145">
        <v>189003</v>
      </c>
      <c r="D145" t="s">
        <v>150</v>
      </c>
      <c r="E145">
        <v>95</v>
      </c>
      <c r="F145">
        <v>0</v>
      </c>
    </row>
    <row r="146" spans="2:6" ht="12.75">
      <c r="B146" s="68">
        <v>44196</v>
      </c>
      <c r="C146">
        <v>189004</v>
      </c>
      <c r="D146" t="s">
        <v>151</v>
      </c>
      <c r="E146">
        <v>192</v>
      </c>
      <c r="F146">
        <v>0</v>
      </c>
    </row>
    <row r="147" spans="2:6" ht="12.75">
      <c r="B147" s="68">
        <v>44196</v>
      </c>
      <c r="C147">
        <v>189004</v>
      </c>
      <c r="D147" t="s">
        <v>151</v>
      </c>
      <c r="E147">
        <v>166</v>
      </c>
      <c r="F147">
        <v>0</v>
      </c>
    </row>
    <row r="148" spans="2:6" ht="12.75">
      <c r="B148" s="68">
        <v>44196</v>
      </c>
      <c r="C148">
        <v>189004</v>
      </c>
      <c r="D148" t="s">
        <v>151</v>
      </c>
      <c r="E148">
        <v>250</v>
      </c>
      <c r="F148">
        <v>0</v>
      </c>
    </row>
    <row r="149" spans="2:6" ht="12.75">
      <c r="B149" s="68">
        <v>44196</v>
      </c>
      <c r="C149">
        <v>189004</v>
      </c>
      <c r="D149" t="s">
        <v>151</v>
      </c>
      <c r="E149" s="67">
        <v>2378</v>
      </c>
      <c r="F149">
        <v>0</v>
      </c>
    </row>
    <row r="150" spans="2:6" ht="12.75">
      <c r="B150" s="68">
        <v>44196</v>
      </c>
      <c r="C150">
        <v>189004</v>
      </c>
      <c r="D150" t="s">
        <v>151</v>
      </c>
      <c r="E150">
        <v>999</v>
      </c>
      <c r="F150">
        <v>0</v>
      </c>
    </row>
    <row r="151" spans="2:6" ht="12.75">
      <c r="B151" s="68">
        <v>44196</v>
      </c>
      <c r="C151">
        <v>189008</v>
      </c>
      <c r="D151" t="s">
        <v>152</v>
      </c>
      <c r="E151" s="67">
        <v>3350</v>
      </c>
      <c r="F151">
        <v>0</v>
      </c>
    </row>
    <row r="152" spans="2:5" ht="12.75">
      <c r="B152">
        <v>502.1</v>
      </c>
      <c r="C152" t="s">
        <v>61</v>
      </c>
      <c r="D152" s="67">
        <v>50855.52</v>
      </c>
      <c r="E152">
        <v>0</v>
      </c>
    </row>
    <row r="153" spans="2:6" ht="12.75">
      <c r="B153" s="68">
        <v>44196</v>
      </c>
      <c r="C153">
        <v>189006</v>
      </c>
      <c r="D153" t="s">
        <v>153</v>
      </c>
      <c r="E153" s="67">
        <v>30855.52</v>
      </c>
      <c r="F153">
        <v>0</v>
      </c>
    </row>
    <row r="154" spans="2:6" ht="12.75">
      <c r="B154" s="68">
        <v>44196</v>
      </c>
      <c r="C154">
        <v>189007</v>
      </c>
      <c r="D154" t="s">
        <v>154</v>
      </c>
      <c r="E154" s="67">
        <v>20000</v>
      </c>
      <c r="F154">
        <v>0</v>
      </c>
    </row>
    <row r="155" spans="2:5" ht="12.75">
      <c r="B155">
        <v>512</v>
      </c>
      <c r="C155" t="s">
        <v>54</v>
      </c>
      <c r="D155" s="67">
        <v>2670</v>
      </c>
      <c r="E155">
        <v>0</v>
      </c>
    </row>
    <row r="156" spans="2:6" ht="12.75">
      <c r="B156" s="68">
        <v>44196</v>
      </c>
      <c r="C156">
        <v>187112</v>
      </c>
      <c r="D156" t="s">
        <v>155</v>
      </c>
      <c r="E156" s="67">
        <v>2670</v>
      </c>
      <c r="F156">
        <v>0</v>
      </c>
    </row>
    <row r="157" spans="1:4" ht="12.75">
      <c r="A157">
        <v>513</v>
      </c>
      <c r="B157" t="s">
        <v>9</v>
      </c>
      <c r="C157" s="67">
        <v>18995</v>
      </c>
      <c r="D157">
        <v>0</v>
      </c>
    </row>
    <row r="158" spans="2:6" ht="12.75">
      <c r="B158" s="68">
        <v>43943</v>
      </c>
      <c r="C158">
        <v>2010240</v>
      </c>
      <c r="D158" t="s">
        <v>140</v>
      </c>
      <c r="E158" s="67">
        <v>1554</v>
      </c>
      <c r="F158">
        <v>0</v>
      </c>
    </row>
    <row r="159" spans="2:6" ht="12.75">
      <c r="B159" s="68">
        <v>43943</v>
      </c>
      <c r="C159">
        <v>2010240</v>
      </c>
      <c r="D159" t="s">
        <v>140</v>
      </c>
      <c r="E159">
        <v>190</v>
      </c>
      <c r="F159">
        <v>0</v>
      </c>
    </row>
    <row r="160" spans="2:6" ht="12.75">
      <c r="B160" s="68">
        <v>43943</v>
      </c>
      <c r="C160">
        <v>2010240</v>
      </c>
      <c r="D160" t="s">
        <v>140</v>
      </c>
      <c r="E160">
        <v>191</v>
      </c>
      <c r="F160">
        <v>0</v>
      </c>
    </row>
    <row r="161" spans="2:6" ht="12.75">
      <c r="B161" s="68">
        <v>43943</v>
      </c>
      <c r="C161">
        <v>2010240</v>
      </c>
      <c r="D161" t="s">
        <v>140</v>
      </c>
      <c r="E161">
        <v>620</v>
      </c>
      <c r="F161">
        <v>0</v>
      </c>
    </row>
    <row r="162" spans="2:6" ht="12.75">
      <c r="B162" s="68">
        <v>43955</v>
      </c>
      <c r="C162">
        <v>2010279</v>
      </c>
      <c r="D162" t="s">
        <v>156</v>
      </c>
      <c r="E162">
        <v>187</v>
      </c>
      <c r="F162">
        <v>0</v>
      </c>
    </row>
    <row r="163" spans="2:6" ht="12.75">
      <c r="B163" s="68">
        <v>43955</v>
      </c>
      <c r="C163">
        <v>2010279</v>
      </c>
      <c r="D163" t="s">
        <v>156</v>
      </c>
      <c r="E163">
        <v>298</v>
      </c>
      <c r="F163">
        <v>0</v>
      </c>
    </row>
    <row r="164" spans="2:6" ht="12.75">
      <c r="B164" s="68">
        <v>44095</v>
      </c>
      <c r="C164">
        <v>2010334</v>
      </c>
      <c r="D164" t="s">
        <v>157</v>
      </c>
      <c r="E164">
        <v>186</v>
      </c>
      <c r="F164">
        <v>0</v>
      </c>
    </row>
    <row r="165" spans="2:6" ht="12.75">
      <c r="B165" s="68">
        <v>44095</v>
      </c>
      <c r="C165">
        <v>2010334</v>
      </c>
      <c r="D165" t="s">
        <v>157</v>
      </c>
      <c r="E165">
        <v>427</v>
      </c>
      <c r="F165">
        <v>0</v>
      </c>
    </row>
    <row r="166" spans="2:6" ht="12.75">
      <c r="B166" s="68">
        <v>44097</v>
      </c>
      <c r="C166">
        <v>2010340</v>
      </c>
      <c r="D166" t="s">
        <v>158</v>
      </c>
      <c r="E166">
        <v>440</v>
      </c>
      <c r="F166">
        <v>0</v>
      </c>
    </row>
    <row r="167" spans="2:6" ht="12.75">
      <c r="B167" s="68">
        <v>44099</v>
      </c>
      <c r="C167">
        <v>2010343</v>
      </c>
      <c r="D167" t="s">
        <v>159</v>
      </c>
      <c r="E167">
        <v>380</v>
      </c>
      <c r="F167">
        <v>0</v>
      </c>
    </row>
    <row r="168" spans="2:6" ht="12.75">
      <c r="B168" s="68">
        <v>44099</v>
      </c>
      <c r="C168">
        <v>2010343</v>
      </c>
      <c r="D168" t="s">
        <v>159</v>
      </c>
      <c r="E168" s="67">
        <v>1117</v>
      </c>
      <c r="F168">
        <v>0</v>
      </c>
    </row>
    <row r="169" spans="2:6" ht="12.75">
      <c r="B169" s="68">
        <v>44118</v>
      </c>
      <c r="C169">
        <v>2010346</v>
      </c>
      <c r="D169" t="s">
        <v>158</v>
      </c>
      <c r="E169">
        <v>849</v>
      </c>
      <c r="F169">
        <v>0</v>
      </c>
    </row>
    <row r="170" spans="2:6" ht="12.75">
      <c r="B170" s="68">
        <v>44136</v>
      </c>
      <c r="C170">
        <v>2010347</v>
      </c>
      <c r="D170" t="s">
        <v>160</v>
      </c>
      <c r="E170">
        <v>508</v>
      </c>
      <c r="F170">
        <v>0</v>
      </c>
    </row>
    <row r="171" spans="2:6" ht="12.75">
      <c r="B171" s="68">
        <v>44136</v>
      </c>
      <c r="C171">
        <v>2010347</v>
      </c>
      <c r="D171" t="s">
        <v>160</v>
      </c>
      <c r="E171">
        <v>190</v>
      </c>
      <c r="F171">
        <v>0</v>
      </c>
    </row>
    <row r="172" spans="2:6" ht="12.75">
      <c r="B172" s="68">
        <v>44136</v>
      </c>
      <c r="C172">
        <v>2010347</v>
      </c>
      <c r="D172" t="s">
        <v>160</v>
      </c>
      <c r="E172">
        <v>190</v>
      </c>
      <c r="F172">
        <v>0</v>
      </c>
    </row>
    <row r="173" spans="2:6" ht="12.75">
      <c r="B173" s="68">
        <v>44136</v>
      </c>
      <c r="C173">
        <v>2010347</v>
      </c>
      <c r="D173" t="s">
        <v>160</v>
      </c>
      <c r="E173">
        <v>190</v>
      </c>
      <c r="F173">
        <v>0</v>
      </c>
    </row>
    <row r="174" spans="2:6" ht="12.75">
      <c r="B174" s="68">
        <v>44136</v>
      </c>
      <c r="C174">
        <v>2010347</v>
      </c>
      <c r="D174" t="s">
        <v>160</v>
      </c>
      <c r="E174">
        <v>895</v>
      </c>
      <c r="F174">
        <v>0</v>
      </c>
    </row>
    <row r="175" spans="2:6" ht="12.75">
      <c r="B175" s="68">
        <v>44136</v>
      </c>
      <c r="C175">
        <v>2010347</v>
      </c>
      <c r="D175" t="s">
        <v>160</v>
      </c>
      <c r="E175" s="67">
        <v>1130</v>
      </c>
      <c r="F175">
        <v>0</v>
      </c>
    </row>
    <row r="176" spans="2:6" ht="12.75">
      <c r="B176" s="68">
        <v>44136</v>
      </c>
      <c r="C176">
        <v>2010347</v>
      </c>
      <c r="D176" t="s">
        <v>160</v>
      </c>
      <c r="E176">
        <v>649</v>
      </c>
      <c r="F176">
        <v>0</v>
      </c>
    </row>
    <row r="177" spans="2:6" ht="12.75">
      <c r="B177" s="68">
        <v>44188</v>
      </c>
      <c r="C177">
        <v>2010368</v>
      </c>
      <c r="D177" t="s">
        <v>146</v>
      </c>
      <c r="E177">
        <v>390</v>
      </c>
      <c r="F177">
        <v>0</v>
      </c>
    </row>
    <row r="178" spans="2:6" ht="12.75">
      <c r="B178" s="68">
        <v>44188</v>
      </c>
      <c r="C178">
        <v>2010368</v>
      </c>
      <c r="D178" t="s">
        <v>146</v>
      </c>
      <c r="E178">
        <v>260</v>
      </c>
      <c r="F178">
        <v>0</v>
      </c>
    </row>
    <row r="179" spans="2:6" ht="12.75">
      <c r="B179" s="68">
        <v>44188</v>
      </c>
      <c r="C179">
        <v>2010371</v>
      </c>
      <c r="D179" t="s">
        <v>158</v>
      </c>
      <c r="E179" s="67">
        <v>3178</v>
      </c>
      <c r="F179">
        <v>0</v>
      </c>
    </row>
    <row r="180" spans="2:6" ht="12.75">
      <c r="B180" s="68">
        <v>44188</v>
      </c>
      <c r="C180">
        <v>2010371</v>
      </c>
      <c r="D180" t="s">
        <v>158</v>
      </c>
      <c r="E180">
        <v>71</v>
      </c>
      <c r="F180">
        <v>0</v>
      </c>
    </row>
    <row r="181" spans="2:6" ht="12.75">
      <c r="B181" s="68">
        <v>44188</v>
      </c>
      <c r="C181">
        <v>2010372</v>
      </c>
      <c r="D181" t="s">
        <v>161</v>
      </c>
      <c r="E181">
        <v>961</v>
      </c>
      <c r="F181">
        <v>0</v>
      </c>
    </row>
    <row r="182" spans="2:6" ht="12.75">
      <c r="B182" s="68">
        <v>44188</v>
      </c>
      <c r="C182">
        <v>2010372</v>
      </c>
      <c r="D182" t="s">
        <v>161</v>
      </c>
      <c r="E182">
        <v>602</v>
      </c>
      <c r="F182">
        <v>0</v>
      </c>
    </row>
    <row r="183" spans="2:6" ht="12.75">
      <c r="B183" s="68">
        <v>44188</v>
      </c>
      <c r="C183">
        <v>2010372</v>
      </c>
      <c r="D183" t="s">
        <v>161</v>
      </c>
      <c r="E183">
        <v>80</v>
      </c>
      <c r="F183">
        <v>0</v>
      </c>
    </row>
    <row r="184" spans="2:6" ht="12.75">
      <c r="B184" s="68">
        <v>44188</v>
      </c>
      <c r="C184">
        <v>2010372</v>
      </c>
      <c r="D184" t="s">
        <v>161</v>
      </c>
      <c r="E184">
        <v>273</v>
      </c>
      <c r="F184">
        <v>0</v>
      </c>
    </row>
    <row r="185" spans="2:6" ht="12.75">
      <c r="B185" s="68">
        <v>44188</v>
      </c>
      <c r="C185">
        <v>2010372</v>
      </c>
      <c r="D185" t="s">
        <v>161</v>
      </c>
      <c r="E185">
        <v>974</v>
      </c>
      <c r="F185">
        <v>0</v>
      </c>
    </row>
    <row r="186" spans="2:6" ht="12.75">
      <c r="B186" s="68">
        <v>44188</v>
      </c>
      <c r="C186">
        <v>2010372</v>
      </c>
      <c r="D186" t="s">
        <v>161</v>
      </c>
      <c r="E186">
        <v>263</v>
      </c>
      <c r="F186">
        <v>0</v>
      </c>
    </row>
    <row r="187" spans="2:6" ht="12.75">
      <c r="B187" s="68">
        <v>44196</v>
      </c>
      <c r="C187">
        <v>189003</v>
      </c>
      <c r="D187" t="s">
        <v>150</v>
      </c>
      <c r="E187">
        <v>403</v>
      </c>
      <c r="F187">
        <v>0</v>
      </c>
    </row>
    <row r="188" spans="2:6" ht="12.75">
      <c r="B188" s="68">
        <v>44196</v>
      </c>
      <c r="C188">
        <v>189003</v>
      </c>
      <c r="D188" t="s">
        <v>150</v>
      </c>
      <c r="E188" s="67">
        <v>1162</v>
      </c>
      <c r="F188">
        <v>0</v>
      </c>
    </row>
    <row r="189" spans="2:6" ht="12.75">
      <c r="B189" s="68">
        <v>44196</v>
      </c>
      <c r="C189">
        <v>189003</v>
      </c>
      <c r="D189" t="s">
        <v>150</v>
      </c>
      <c r="E189">
        <v>187</v>
      </c>
      <c r="F189">
        <v>0</v>
      </c>
    </row>
    <row r="190" spans="2:5" ht="12.75">
      <c r="B190">
        <v>518</v>
      </c>
      <c r="C190" t="s">
        <v>10</v>
      </c>
      <c r="D190" s="67">
        <v>58288</v>
      </c>
      <c r="E190">
        <v>0</v>
      </c>
    </row>
    <row r="191" spans="2:6" ht="12.75">
      <c r="B191" s="68">
        <v>44012</v>
      </c>
      <c r="C191">
        <v>187006</v>
      </c>
      <c r="D191" t="s">
        <v>162</v>
      </c>
      <c r="E191" s="67">
        <v>1663</v>
      </c>
      <c r="F191">
        <v>0</v>
      </c>
    </row>
    <row r="192" spans="2:6" ht="12.75">
      <c r="B192" s="68">
        <v>44013</v>
      </c>
      <c r="C192">
        <v>187107</v>
      </c>
      <c r="D192" t="s">
        <v>117</v>
      </c>
      <c r="E192" s="67">
        <v>1663</v>
      </c>
      <c r="F192">
        <v>0</v>
      </c>
    </row>
    <row r="193" spans="2:6" ht="12.75">
      <c r="B193" s="68">
        <v>44196</v>
      </c>
      <c r="C193">
        <v>187112</v>
      </c>
      <c r="D193" t="s">
        <v>155</v>
      </c>
      <c r="E193" s="67">
        <v>1663</v>
      </c>
      <c r="F193">
        <v>0</v>
      </c>
    </row>
    <row r="194" spans="2:6" ht="12.75">
      <c r="B194" s="68">
        <v>44196</v>
      </c>
      <c r="C194">
        <v>189004</v>
      </c>
      <c r="D194" t="s">
        <v>151</v>
      </c>
      <c r="E194">
        <v>150</v>
      </c>
      <c r="F194">
        <v>0</v>
      </c>
    </row>
    <row r="195" spans="2:6" ht="12.75">
      <c r="B195" s="68">
        <v>44196</v>
      </c>
      <c r="C195">
        <v>189004</v>
      </c>
      <c r="D195" t="s">
        <v>151</v>
      </c>
      <c r="E195" s="67">
        <v>14500</v>
      </c>
      <c r="F195">
        <v>0</v>
      </c>
    </row>
    <row r="196" spans="2:6" ht="12.75">
      <c r="B196" s="68">
        <v>44196</v>
      </c>
      <c r="C196">
        <v>189005</v>
      </c>
      <c r="D196" t="s">
        <v>124</v>
      </c>
      <c r="E196" s="67">
        <v>36000</v>
      </c>
      <c r="F196">
        <v>0</v>
      </c>
    </row>
    <row r="197" spans="2:6" ht="12.75">
      <c r="B197" s="68">
        <v>44196</v>
      </c>
      <c r="C197">
        <v>189005</v>
      </c>
      <c r="D197" t="s">
        <v>124</v>
      </c>
      <c r="E197" s="67">
        <v>2299</v>
      </c>
      <c r="F197">
        <v>0</v>
      </c>
    </row>
    <row r="198" spans="2:6" ht="12.75">
      <c r="B198" s="68">
        <v>44196</v>
      </c>
      <c r="C198">
        <v>189005</v>
      </c>
      <c r="D198" t="s">
        <v>124</v>
      </c>
      <c r="E198">
        <v>100</v>
      </c>
      <c r="F198">
        <v>0</v>
      </c>
    </row>
    <row r="199" spans="2:6" ht="12.75">
      <c r="B199" s="68">
        <v>44196</v>
      </c>
      <c r="C199">
        <v>189005</v>
      </c>
      <c r="D199" t="s">
        <v>124</v>
      </c>
      <c r="E199">
        <v>250</v>
      </c>
      <c r="F199">
        <v>0</v>
      </c>
    </row>
    <row r="200" spans="2:5" ht="12.75">
      <c r="B200">
        <v>518.011</v>
      </c>
      <c r="C200" t="s">
        <v>62</v>
      </c>
      <c r="D200" s="67">
        <v>4608</v>
      </c>
      <c r="E200">
        <v>0</v>
      </c>
    </row>
    <row r="201" spans="2:6" ht="12.75">
      <c r="B201" s="68">
        <v>43861</v>
      </c>
      <c r="C201">
        <v>187101</v>
      </c>
      <c r="D201" t="s">
        <v>163</v>
      </c>
      <c r="E201">
        <v>374</v>
      </c>
      <c r="F201">
        <v>0</v>
      </c>
    </row>
    <row r="202" spans="2:6" ht="12.75">
      <c r="B202" s="68">
        <v>43890</v>
      </c>
      <c r="C202">
        <v>187102</v>
      </c>
      <c r="D202" t="s">
        <v>164</v>
      </c>
      <c r="E202">
        <v>374</v>
      </c>
      <c r="F202">
        <v>0</v>
      </c>
    </row>
    <row r="203" spans="2:6" ht="12.75">
      <c r="B203" s="68">
        <v>43921</v>
      </c>
      <c r="C203">
        <v>187103</v>
      </c>
      <c r="D203" t="s">
        <v>165</v>
      </c>
      <c r="E203">
        <v>374</v>
      </c>
      <c r="F203">
        <v>0</v>
      </c>
    </row>
    <row r="204" spans="2:6" ht="12.75">
      <c r="B204" s="68">
        <v>43951</v>
      </c>
      <c r="C204">
        <v>187104</v>
      </c>
      <c r="D204" t="s">
        <v>99</v>
      </c>
      <c r="E204">
        <v>374</v>
      </c>
      <c r="F204">
        <v>0</v>
      </c>
    </row>
    <row r="205" spans="2:6" ht="12.75">
      <c r="B205" s="68">
        <v>43982</v>
      </c>
      <c r="C205">
        <v>187105</v>
      </c>
      <c r="D205" t="s">
        <v>115</v>
      </c>
      <c r="E205">
        <v>395</v>
      </c>
      <c r="F205">
        <v>0</v>
      </c>
    </row>
    <row r="206" spans="2:6" ht="12.75">
      <c r="B206" s="68">
        <v>44012</v>
      </c>
      <c r="C206">
        <v>187106</v>
      </c>
      <c r="D206" t="s">
        <v>130</v>
      </c>
      <c r="E206">
        <v>374</v>
      </c>
      <c r="F206">
        <v>0</v>
      </c>
    </row>
    <row r="207" spans="2:6" ht="12.75">
      <c r="B207" s="68">
        <v>44013</v>
      </c>
      <c r="C207">
        <v>187107</v>
      </c>
      <c r="D207" t="s">
        <v>117</v>
      </c>
      <c r="E207">
        <v>374</v>
      </c>
      <c r="F207">
        <v>0</v>
      </c>
    </row>
    <row r="208" spans="2:6" ht="12.75">
      <c r="B208" s="68">
        <v>44074</v>
      </c>
      <c r="C208">
        <v>187108</v>
      </c>
      <c r="D208" t="s">
        <v>166</v>
      </c>
      <c r="E208">
        <v>374</v>
      </c>
      <c r="F208">
        <v>0</v>
      </c>
    </row>
    <row r="209" spans="2:6" ht="12.75">
      <c r="B209" s="68">
        <v>44104</v>
      </c>
      <c r="C209">
        <v>187109</v>
      </c>
      <c r="D209" t="s">
        <v>135</v>
      </c>
      <c r="E209">
        <v>374</v>
      </c>
      <c r="F209">
        <v>0</v>
      </c>
    </row>
    <row r="210" spans="1:5" ht="12.75">
      <c r="A210" t="s">
        <v>167</v>
      </c>
      <c r="D210">
        <v>374</v>
      </c>
      <c r="E210">
        <v>0</v>
      </c>
    </row>
    <row r="211" spans="2:6" ht="12.75">
      <c r="B211" s="68">
        <v>44165</v>
      </c>
      <c r="C211">
        <v>187111</v>
      </c>
      <c r="D211" t="s">
        <v>168</v>
      </c>
      <c r="E211">
        <v>473</v>
      </c>
      <c r="F211">
        <v>0</v>
      </c>
    </row>
    <row r="212" spans="2:6" ht="12.75">
      <c r="B212" s="68">
        <v>44196</v>
      </c>
      <c r="C212">
        <v>187112</v>
      </c>
      <c r="D212" t="s">
        <v>155</v>
      </c>
      <c r="E212">
        <v>374</v>
      </c>
      <c r="F212">
        <v>0</v>
      </c>
    </row>
    <row r="213" spans="2:5" ht="12.75">
      <c r="B213">
        <v>518.021</v>
      </c>
      <c r="C213" t="s">
        <v>11</v>
      </c>
      <c r="D213">
        <v>355</v>
      </c>
      <c r="E213">
        <v>0</v>
      </c>
    </row>
    <row r="214" spans="2:6" ht="12.75">
      <c r="B214" s="68">
        <v>44011</v>
      </c>
      <c r="C214">
        <v>2010309</v>
      </c>
      <c r="D214" t="s">
        <v>11</v>
      </c>
      <c r="E214">
        <v>193</v>
      </c>
      <c r="F214">
        <v>0</v>
      </c>
    </row>
    <row r="215" spans="2:6" ht="12.75">
      <c r="B215" s="68">
        <v>44096</v>
      </c>
      <c r="C215">
        <v>2010338</v>
      </c>
      <c r="D215" t="s">
        <v>11</v>
      </c>
      <c r="E215">
        <v>54</v>
      </c>
      <c r="F215">
        <v>0</v>
      </c>
    </row>
    <row r="216" spans="2:6" ht="12.75">
      <c r="B216" s="68">
        <v>44096</v>
      </c>
      <c r="C216">
        <v>2010338</v>
      </c>
      <c r="D216" t="s">
        <v>11</v>
      </c>
      <c r="E216">
        <v>54</v>
      </c>
      <c r="F216">
        <v>0</v>
      </c>
    </row>
    <row r="217" spans="2:6" ht="12.75">
      <c r="B217" s="68">
        <v>44096</v>
      </c>
      <c r="C217">
        <v>2010338</v>
      </c>
      <c r="D217" t="s">
        <v>11</v>
      </c>
      <c r="E217">
        <v>54</v>
      </c>
      <c r="F217">
        <v>0</v>
      </c>
    </row>
    <row r="218" spans="2:5" ht="12.75">
      <c r="B218">
        <v>518.031</v>
      </c>
      <c r="C218" t="s">
        <v>63</v>
      </c>
      <c r="D218" s="67">
        <v>95542.54</v>
      </c>
      <c r="E218">
        <v>0</v>
      </c>
    </row>
    <row r="219" spans="2:6" ht="12.75">
      <c r="B219" s="68">
        <v>43861</v>
      </c>
      <c r="C219">
        <v>187101</v>
      </c>
      <c r="D219" t="s">
        <v>163</v>
      </c>
      <c r="E219" s="67">
        <v>7606.66</v>
      </c>
      <c r="F219">
        <v>0</v>
      </c>
    </row>
    <row r="220" spans="2:6" ht="12.75">
      <c r="B220" s="68">
        <v>43890</v>
      </c>
      <c r="C220">
        <v>187102</v>
      </c>
      <c r="D220" t="s">
        <v>164</v>
      </c>
      <c r="E220" s="67">
        <v>7606.66</v>
      </c>
      <c r="F220">
        <v>0</v>
      </c>
    </row>
    <row r="221" spans="2:6" ht="12.75">
      <c r="B221" s="68">
        <v>43921</v>
      </c>
      <c r="C221">
        <v>187103</v>
      </c>
      <c r="D221" t="s">
        <v>165</v>
      </c>
      <c r="E221">
        <v>436.39</v>
      </c>
      <c r="F221">
        <v>0</v>
      </c>
    </row>
    <row r="222" spans="2:6" ht="12.75">
      <c r="B222" s="68">
        <v>43921</v>
      </c>
      <c r="C222">
        <v>187103</v>
      </c>
      <c r="D222" t="s">
        <v>165</v>
      </c>
      <c r="E222" s="67">
        <v>7606.66</v>
      </c>
      <c r="F222">
        <v>0</v>
      </c>
    </row>
    <row r="223" spans="2:6" ht="12.75">
      <c r="B223" s="68">
        <v>43951</v>
      </c>
      <c r="C223">
        <v>187104</v>
      </c>
      <c r="D223" t="s">
        <v>99</v>
      </c>
      <c r="E223" s="67">
        <v>8043.05</v>
      </c>
      <c r="F223">
        <v>0</v>
      </c>
    </row>
    <row r="224" spans="2:6" ht="12.75">
      <c r="B224" s="68">
        <v>43982</v>
      </c>
      <c r="C224">
        <v>187105</v>
      </c>
      <c r="D224" t="s">
        <v>115</v>
      </c>
      <c r="E224" s="67">
        <v>8030.39</v>
      </c>
      <c r="F224">
        <v>0</v>
      </c>
    </row>
    <row r="225" spans="2:6" ht="12.75">
      <c r="B225" s="68">
        <v>44012</v>
      </c>
      <c r="C225">
        <v>187106</v>
      </c>
      <c r="D225" t="s">
        <v>130</v>
      </c>
      <c r="E225" s="67">
        <v>8030.39</v>
      </c>
      <c r="F225">
        <v>0</v>
      </c>
    </row>
    <row r="226" spans="2:6" ht="12.75">
      <c r="B226" s="68">
        <v>44013</v>
      </c>
      <c r="C226">
        <v>187107</v>
      </c>
      <c r="D226" t="s">
        <v>117</v>
      </c>
      <c r="E226" s="67">
        <v>8030.39</v>
      </c>
      <c r="F226">
        <v>0</v>
      </c>
    </row>
    <row r="227" spans="2:6" ht="12.75">
      <c r="B227" s="68">
        <v>44074</v>
      </c>
      <c r="C227">
        <v>187108</v>
      </c>
      <c r="D227" t="s">
        <v>166</v>
      </c>
      <c r="E227" s="67">
        <v>8030.39</v>
      </c>
      <c r="F227">
        <v>0</v>
      </c>
    </row>
    <row r="228" spans="2:6" ht="12.75">
      <c r="B228" s="68">
        <v>44104</v>
      </c>
      <c r="C228">
        <v>187109</v>
      </c>
      <c r="D228" t="s">
        <v>135</v>
      </c>
      <c r="E228" s="67">
        <v>8030.39</v>
      </c>
      <c r="F228">
        <v>0</v>
      </c>
    </row>
    <row r="229" spans="2:6" ht="12.75">
      <c r="B229" s="68">
        <v>44135</v>
      </c>
      <c r="C229">
        <v>187110</v>
      </c>
      <c r="D229" t="s">
        <v>107</v>
      </c>
      <c r="E229" s="67">
        <v>8030.39</v>
      </c>
      <c r="F229">
        <v>0</v>
      </c>
    </row>
    <row r="230" spans="2:6" ht="12.75">
      <c r="B230" s="68">
        <v>44165</v>
      </c>
      <c r="C230">
        <v>187111</v>
      </c>
      <c r="D230" t="s">
        <v>168</v>
      </c>
      <c r="E230" s="67">
        <v>8030.39</v>
      </c>
      <c r="F230">
        <v>0</v>
      </c>
    </row>
    <row r="231" spans="2:6" ht="12.75">
      <c r="B231" s="68">
        <v>44196</v>
      </c>
      <c r="C231">
        <v>187112</v>
      </c>
      <c r="D231" t="s">
        <v>155</v>
      </c>
      <c r="E231" s="67">
        <v>8030.39</v>
      </c>
      <c r="F231">
        <v>0</v>
      </c>
    </row>
    <row r="232" spans="2:5" ht="12.75">
      <c r="B232">
        <v>518.032</v>
      </c>
      <c r="C232" t="s">
        <v>12</v>
      </c>
      <c r="D232" s="67">
        <v>110477</v>
      </c>
      <c r="E232">
        <v>0</v>
      </c>
    </row>
    <row r="233" spans="2:6" ht="12.75">
      <c r="B233" s="68">
        <v>43861</v>
      </c>
      <c r="C233">
        <v>187101</v>
      </c>
      <c r="D233" t="s">
        <v>163</v>
      </c>
      <c r="E233" s="67">
        <v>10477</v>
      </c>
      <c r="F233">
        <v>0</v>
      </c>
    </row>
    <row r="234" spans="2:6" ht="12.75">
      <c r="B234" s="68">
        <v>43861</v>
      </c>
      <c r="C234">
        <v>187101</v>
      </c>
      <c r="D234" t="s">
        <v>163</v>
      </c>
      <c r="E234" s="67">
        <v>11000</v>
      </c>
      <c r="F234">
        <v>0</v>
      </c>
    </row>
    <row r="235" spans="2:6" ht="12.75">
      <c r="B235" s="68">
        <v>43890</v>
      </c>
      <c r="C235">
        <v>187102</v>
      </c>
      <c r="D235" t="s">
        <v>164</v>
      </c>
      <c r="E235" s="67">
        <v>60000</v>
      </c>
      <c r="F235">
        <v>0</v>
      </c>
    </row>
    <row r="236" spans="2:6" ht="12.75">
      <c r="B236" s="68">
        <v>43921</v>
      </c>
      <c r="C236">
        <v>187103</v>
      </c>
      <c r="D236" t="s">
        <v>165</v>
      </c>
      <c r="E236" s="67">
        <v>12000</v>
      </c>
      <c r="F236">
        <v>0</v>
      </c>
    </row>
    <row r="237" spans="2:6" ht="12.75">
      <c r="B237" s="68">
        <v>44187</v>
      </c>
      <c r="C237">
        <v>2010363</v>
      </c>
      <c r="D237" t="s">
        <v>169</v>
      </c>
      <c r="E237" s="67">
        <v>17000</v>
      </c>
      <c r="F237">
        <v>0</v>
      </c>
    </row>
    <row r="238" spans="2:5" ht="12.75">
      <c r="B238">
        <v>518.039</v>
      </c>
      <c r="C238" t="s">
        <v>64</v>
      </c>
      <c r="D238" s="67">
        <v>117860</v>
      </c>
      <c r="E238">
        <v>0</v>
      </c>
    </row>
    <row r="239" spans="2:6" ht="12.75">
      <c r="B239" s="68">
        <v>43901</v>
      </c>
      <c r="C239">
        <v>20005</v>
      </c>
      <c r="D239" t="s">
        <v>170</v>
      </c>
      <c r="E239" s="67">
        <v>18000</v>
      </c>
      <c r="F239">
        <v>0</v>
      </c>
    </row>
    <row r="240" spans="2:6" ht="12.75">
      <c r="B240" s="68">
        <v>43962</v>
      </c>
      <c r="C240">
        <v>20021</v>
      </c>
      <c r="D240" t="s">
        <v>171</v>
      </c>
      <c r="E240" s="67">
        <v>15000</v>
      </c>
      <c r="F240">
        <v>0</v>
      </c>
    </row>
    <row r="241" spans="2:6" ht="12.75">
      <c r="B241" s="68">
        <v>44074</v>
      </c>
      <c r="C241">
        <v>189002</v>
      </c>
      <c r="D241" t="s">
        <v>121</v>
      </c>
      <c r="E241" s="67">
        <v>77140</v>
      </c>
      <c r="F241">
        <v>0</v>
      </c>
    </row>
    <row r="242" spans="2:6" ht="12.75">
      <c r="B242" s="68">
        <v>44188</v>
      </c>
      <c r="C242">
        <v>2010366</v>
      </c>
      <c r="D242" t="s">
        <v>172</v>
      </c>
      <c r="E242">
        <v>720</v>
      </c>
      <c r="F242">
        <v>0</v>
      </c>
    </row>
    <row r="243" spans="2:6" ht="12.75">
      <c r="B243" s="68">
        <v>44196</v>
      </c>
      <c r="C243">
        <v>189003</v>
      </c>
      <c r="D243" t="s">
        <v>150</v>
      </c>
      <c r="E243" s="67">
        <v>7000</v>
      </c>
      <c r="F243">
        <v>0</v>
      </c>
    </row>
    <row r="244" spans="2:5" ht="12.75">
      <c r="B244">
        <v>518.041</v>
      </c>
      <c r="C244" t="s">
        <v>13</v>
      </c>
      <c r="D244" s="67">
        <v>15905.6</v>
      </c>
      <c r="E244">
        <v>0</v>
      </c>
    </row>
    <row r="245" spans="2:6" ht="12.75">
      <c r="B245" s="68">
        <v>43897</v>
      </c>
      <c r="C245">
        <v>20004</v>
      </c>
      <c r="D245" t="s">
        <v>173</v>
      </c>
      <c r="E245" s="67">
        <v>2281</v>
      </c>
      <c r="F245">
        <v>0</v>
      </c>
    </row>
    <row r="246" spans="2:6" ht="12.75">
      <c r="B246" s="68">
        <v>43956</v>
      </c>
      <c r="C246">
        <v>20020</v>
      </c>
      <c r="D246" t="s">
        <v>127</v>
      </c>
      <c r="E246" s="67">
        <v>1089</v>
      </c>
      <c r="F246">
        <v>0</v>
      </c>
    </row>
    <row r="247" spans="2:6" ht="12.75">
      <c r="B247" s="68">
        <v>44137</v>
      </c>
      <c r="C247">
        <v>20033</v>
      </c>
      <c r="D247" t="s">
        <v>174</v>
      </c>
      <c r="E247" s="67">
        <v>12535.6</v>
      </c>
      <c r="F247">
        <v>0</v>
      </c>
    </row>
    <row r="248" spans="2:5" ht="12.75">
      <c r="B248">
        <v>518.051</v>
      </c>
      <c r="C248" t="s">
        <v>14</v>
      </c>
      <c r="D248" s="67">
        <v>15863</v>
      </c>
      <c r="E248">
        <v>0</v>
      </c>
    </row>
    <row r="249" spans="2:6" ht="12.75">
      <c r="B249" s="68">
        <v>43921</v>
      </c>
      <c r="C249">
        <v>187103</v>
      </c>
      <c r="D249" t="s">
        <v>165</v>
      </c>
      <c r="E249">
        <v>227</v>
      </c>
      <c r="F249">
        <v>0</v>
      </c>
    </row>
    <row r="250" spans="2:6" ht="12.75">
      <c r="B250" s="68">
        <v>43921</v>
      </c>
      <c r="C250">
        <v>187103</v>
      </c>
      <c r="D250" t="s">
        <v>165</v>
      </c>
      <c r="E250" s="67">
        <v>2687</v>
      </c>
      <c r="F250">
        <v>0</v>
      </c>
    </row>
    <row r="251" spans="2:6" ht="12.75">
      <c r="B251" s="68">
        <v>44104</v>
      </c>
      <c r="C251">
        <v>187109</v>
      </c>
      <c r="D251" t="s">
        <v>135</v>
      </c>
      <c r="E251" s="67">
        <v>6855</v>
      </c>
      <c r="F251">
        <v>0</v>
      </c>
    </row>
    <row r="252" spans="2:6" ht="12.75">
      <c r="B252" s="68">
        <v>44196</v>
      </c>
      <c r="C252">
        <v>187112</v>
      </c>
      <c r="D252" t="s">
        <v>155</v>
      </c>
      <c r="E252" s="67">
        <v>6094</v>
      </c>
      <c r="F252">
        <v>0</v>
      </c>
    </row>
    <row r="253" spans="2:5" ht="12.75">
      <c r="B253">
        <v>518.052</v>
      </c>
      <c r="C253" t="s">
        <v>65</v>
      </c>
      <c r="D253">
        <v>640</v>
      </c>
      <c r="E253">
        <v>0</v>
      </c>
    </row>
    <row r="254" spans="2:6" ht="12.75">
      <c r="B254" s="68">
        <v>43861</v>
      </c>
      <c r="C254">
        <v>187101</v>
      </c>
      <c r="D254" t="s">
        <v>163</v>
      </c>
      <c r="E254">
        <v>328</v>
      </c>
      <c r="F254">
        <v>0</v>
      </c>
    </row>
    <row r="255" spans="2:6" ht="12.75">
      <c r="B255" s="68">
        <v>43951</v>
      </c>
      <c r="C255">
        <v>187104</v>
      </c>
      <c r="D255" t="s">
        <v>99</v>
      </c>
      <c r="E255">
        <v>112</v>
      </c>
      <c r="F255">
        <v>0</v>
      </c>
    </row>
    <row r="256" spans="2:6" ht="12.75">
      <c r="B256" s="68">
        <v>44013</v>
      </c>
      <c r="C256">
        <v>187107</v>
      </c>
      <c r="D256" t="s">
        <v>117</v>
      </c>
      <c r="E256">
        <v>100</v>
      </c>
      <c r="F256">
        <v>0</v>
      </c>
    </row>
    <row r="257" spans="2:6" ht="12.75">
      <c r="B257" s="68">
        <v>44135</v>
      </c>
      <c r="C257">
        <v>187110</v>
      </c>
      <c r="D257" t="s">
        <v>107</v>
      </c>
      <c r="E257">
        <v>100</v>
      </c>
      <c r="F257">
        <v>0</v>
      </c>
    </row>
    <row r="258" spans="2:5" ht="12.75">
      <c r="B258">
        <v>518.061</v>
      </c>
      <c r="C258" t="s">
        <v>15</v>
      </c>
      <c r="D258">
        <v>588</v>
      </c>
      <c r="E258">
        <v>0</v>
      </c>
    </row>
    <row r="259" spans="2:6" ht="12.75">
      <c r="B259" s="68">
        <v>43861</v>
      </c>
      <c r="C259">
        <v>187001</v>
      </c>
      <c r="D259" t="s">
        <v>175</v>
      </c>
      <c r="E259">
        <v>468</v>
      </c>
      <c r="F259">
        <v>0</v>
      </c>
    </row>
    <row r="260" spans="2:6" ht="12.75">
      <c r="B260" s="68">
        <v>43861</v>
      </c>
      <c r="C260">
        <v>187101</v>
      </c>
      <c r="D260" t="s">
        <v>163</v>
      </c>
      <c r="E260">
        <v>10</v>
      </c>
      <c r="F260">
        <v>0</v>
      </c>
    </row>
    <row r="261" spans="2:6" ht="12.75">
      <c r="B261" s="68">
        <v>43890</v>
      </c>
      <c r="C261">
        <v>187102</v>
      </c>
      <c r="D261" t="s">
        <v>164</v>
      </c>
      <c r="E261">
        <v>10</v>
      </c>
      <c r="F261">
        <v>0</v>
      </c>
    </row>
    <row r="262" spans="2:6" ht="12.75">
      <c r="B262" s="68">
        <v>43921</v>
      </c>
      <c r="C262">
        <v>187103</v>
      </c>
      <c r="D262" t="s">
        <v>165</v>
      </c>
      <c r="E262">
        <v>10</v>
      </c>
      <c r="F262">
        <v>0</v>
      </c>
    </row>
    <row r="263" spans="2:6" ht="12.75">
      <c r="B263" s="68">
        <v>43951</v>
      </c>
      <c r="C263">
        <v>187104</v>
      </c>
      <c r="D263" t="s">
        <v>99</v>
      </c>
      <c r="E263">
        <v>10</v>
      </c>
      <c r="F263">
        <v>0</v>
      </c>
    </row>
    <row r="264" spans="2:6" ht="12.75">
      <c r="B264" s="68">
        <v>43982</v>
      </c>
      <c r="C264">
        <v>187105</v>
      </c>
      <c r="D264" t="s">
        <v>115</v>
      </c>
      <c r="E264">
        <v>10</v>
      </c>
      <c r="F264">
        <v>0</v>
      </c>
    </row>
    <row r="265" spans="2:6" ht="12.75">
      <c r="B265" s="68">
        <v>44012</v>
      </c>
      <c r="C265">
        <v>187106</v>
      </c>
      <c r="D265" t="s">
        <v>130</v>
      </c>
      <c r="E265">
        <v>10</v>
      </c>
      <c r="F265">
        <v>0</v>
      </c>
    </row>
    <row r="266" spans="2:6" ht="12.75">
      <c r="B266" s="68">
        <v>44013</v>
      </c>
      <c r="C266">
        <v>187107</v>
      </c>
      <c r="D266" t="s">
        <v>117</v>
      </c>
      <c r="E266">
        <v>10</v>
      </c>
      <c r="F266">
        <v>0</v>
      </c>
    </row>
    <row r="267" spans="2:6" ht="12.75">
      <c r="B267" s="68">
        <v>44074</v>
      </c>
      <c r="C267">
        <v>187108</v>
      </c>
      <c r="D267" t="s">
        <v>166</v>
      </c>
      <c r="E267">
        <v>10</v>
      </c>
      <c r="F267">
        <v>0</v>
      </c>
    </row>
    <row r="268" spans="2:6" ht="12.75">
      <c r="B268" s="68">
        <v>44104</v>
      </c>
      <c r="C268">
        <v>187109</v>
      </c>
      <c r="D268" t="s">
        <v>135</v>
      </c>
      <c r="E268">
        <v>10</v>
      </c>
      <c r="F268">
        <v>0</v>
      </c>
    </row>
    <row r="269" spans="2:6" ht="12.75">
      <c r="B269" s="68">
        <v>44135</v>
      </c>
      <c r="C269">
        <v>187110</v>
      </c>
      <c r="D269" t="s">
        <v>107</v>
      </c>
      <c r="E269">
        <v>10</v>
      </c>
      <c r="F269">
        <v>0</v>
      </c>
    </row>
    <row r="270" spans="2:6" ht="12.75">
      <c r="B270" s="68">
        <v>44165</v>
      </c>
      <c r="C270">
        <v>187111</v>
      </c>
      <c r="D270" t="s">
        <v>168</v>
      </c>
      <c r="E270">
        <v>10</v>
      </c>
      <c r="F270">
        <v>0</v>
      </c>
    </row>
    <row r="271" spans="2:6" ht="12.75">
      <c r="B271" s="68">
        <v>44196</v>
      </c>
      <c r="C271">
        <v>187112</v>
      </c>
      <c r="D271" t="s">
        <v>155</v>
      </c>
      <c r="E271">
        <v>10</v>
      </c>
      <c r="F271">
        <v>0</v>
      </c>
    </row>
    <row r="272" spans="2:5" ht="12.75">
      <c r="B272">
        <v>518.9</v>
      </c>
      <c r="C272" t="s">
        <v>10</v>
      </c>
      <c r="D272" s="67">
        <v>38655.2</v>
      </c>
      <c r="E272">
        <v>0</v>
      </c>
    </row>
    <row r="273" spans="2:6" ht="12.75">
      <c r="B273" s="68">
        <v>43905</v>
      </c>
      <c r="C273">
        <v>20006</v>
      </c>
      <c r="D273" t="s">
        <v>176</v>
      </c>
      <c r="E273" s="67">
        <v>33057.2</v>
      </c>
      <c r="F273">
        <v>0</v>
      </c>
    </row>
    <row r="274" spans="2:6" ht="12.75">
      <c r="B274" s="68">
        <v>43955</v>
      </c>
      <c r="C274">
        <v>2010279</v>
      </c>
      <c r="D274" t="s">
        <v>156</v>
      </c>
      <c r="E274">
        <v>210</v>
      </c>
      <c r="F274">
        <v>0</v>
      </c>
    </row>
    <row r="275" spans="2:6" ht="12.75">
      <c r="B275" s="68">
        <v>43956</v>
      </c>
      <c r="C275">
        <v>20020</v>
      </c>
      <c r="D275" t="s">
        <v>127</v>
      </c>
      <c r="E275">
        <v>847</v>
      </c>
      <c r="F275">
        <v>0</v>
      </c>
    </row>
    <row r="276" spans="2:6" ht="12.75">
      <c r="B276" s="68">
        <v>44071</v>
      </c>
      <c r="C276">
        <v>2010326</v>
      </c>
      <c r="D276" t="s">
        <v>177</v>
      </c>
      <c r="E276" s="67">
        <v>2100</v>
      </c>
      <c r="F276">
        <v>0</v>
      </c>
    </row>
    <row r="277" spans="2:6" ht="12.75">
      <c r="B277" s="68">
        <v>44166</v>
      </c>
      <c r="C277">
        <v>20038</v>
      </c>
      <c r="D277" t="s">
        <v>178</v>
      </c>
      <c r="E277" s="67">
        <v>2441</v>
      </c>
      <c r="F277">
        <v>0</v>
      </c>
    </row>
    <row r="278" spans="2:5" ht="12.75">
      <c r="B278">
        <v>521</v>
      </c>
      <c r="C278" t="s">
        <v>16</v>
      </c>
      <c r="D278" s="67">
        <v>24772</v>
      </c>
      <c r="E278">
        <v>0</v>
      </c>
    </row>
    <row r="279" spans="2:6" ht="12.75">
      <c r="B279" s="68">
        <v>43861</v>
      </c>
      <c r="C279">
        <v>120</v>
      </c>
      <c r="D279" t="s">
        <v>179</v>
      </c>
      <c r="E279" s="67">
        <v>24772</v>
      </c>
      <c r="F279">
        <v>0</v>
      </c>
    </row>
    <row r="280" spans="2:5" ht="12.75">
      <c r="B280">
        <v>521.1</v>
      </c>
      <c r="C280" t="s">
        <v>66</v>
      </c>
      <c r="D280" s="67">
        <v>358535</v>
      </c>
      <c r="E280">
        <v>0</v>
      </c>
    </row>
    <row r="281" spans="2:6" ht="12.75">
      <c r="B281" s="68">
        <v>43861</v>
      </c>
      <c r="C281">
        <v>120</v>
      </c>
      <c r="D281" t="s">
        <v>179</v>
      </c>
      <c r="E281" s="67">
        <v>31560</v>
      </c>
      <c r="F281">
        <v>0</v>
      </c>
    </row>
    <row r="282" spans="2:6" ht="12.75">
      <c r="B282" s="68">
        <v>43890</v>
      </c>
      <c r="C282">
        <v>220</v>
      </c>
      <c r="D282" t="s">
        <v>180</v>
      </c>
      <c r="E282" s="67">
        <v>25290</v>
      </c>
      <c r="F282">
        <v>0</v>
      </c>
    </row>
    <row r="283" spans="2:6" ht="12.75">
      <c r="B283" s="68">
        <v>43921</v>
      </c>
      <c r="C283">
        <v>320</v>
      </c>
      <c r="D283" t="s">
        <v>181</v>
      </c>
      <c r="E283" s="67">
        <v>14220</v>
      </c>
      <c r="F283">
        <v>0</v>
      </c>
    </row>
    <row r="284" spans="2:6" ht="12.75">
      <c r="B284" s="68">
        <v>43951</v>
      </c>
      <c r="C284">
        <v>420</v>
      </c>
      <c r="D284" t="s">
        <v>182</v>
      </c>
      <c r="E284" s="67">
        <v>32080</v>
      </c>
      <c r="F284">
        <v>0</v>
      </c>
    </row>
    <row r="285" spans="2:6" ht="12.75">
      <c r="B285" s="68">
        <v>43982</v>
      </c>
      <c r="C285">
        <v>520</v>
      </c>
      <c r="D285" t="s">
        <v>183</v>
      </c>
      <c r="E285" s="67">
        <v>15240</v>
      </c>
      <c r="F285">
        <v>0</v>
      </c>
    </row>
    <row r="286" spans="2:6" ht="12.75">
      <c r="B286" s="68">
        <v>44012</v>
      </c>
      <c r="C286">
        <v>620</v>
      </c>
      <c r="D286" t="s">
        <v>184</v>
      </c>
      <c r="E286" s="67">
        <v>19870</v>
      </c>
      <c r="F286">
        <v>0</v>
      </c>
    </row>
    <row r="287" spans="2:6" ht="12.75">
      <c r="B287" s="68">
        <v>44043</v>
      </c>
      <c r="C287">
        <v>720</v>
      </c>
      <c r="D287" t="s">
        <v>185</v>
      </c>
      <c r="E287" s="67">
        <v>24705</v>
      </c>
      <c r="F287">
        <v>0</v>
      </c>
    </row>
    <row r="288" spans="2:6" ht="12.75">
      <c r="B288" s="68">
        <v>44074</v>
      </c>
      <c r="C288">
        <v>820</v>
      </c>
      <c r="D288" t="s">
        <v>186</v>
      </c>
      <c r="E288" s="67">
        <v>33715</v>
      </c>
      <c r="F288">
        <v>0</v>
      </c>
    </row>
    <row r="289" spans="2:6" ht="12.75">
      <c r="B289" s="68">
        <v>44104</v>
      </c>
      <c r="C289">
        <v>920</v>
      </c>
      <c r="D289" t="s">
        <v>187</v>
      </c>
      <c r="E289" s="67">
        <v>24440</v>
      </c>
      <c r="F289">
        <v>0</v>
      </c>
    </row>
    <row r="290" spans="2:6" ht="12.75">
      <c r="B290" s="68">
        <v>44135</v>
      </c>
      <c r="C290">
        <v>1020</v>
      </c>
      <c r="D290" t="s">
        <v>188</v>
      </c>
      <c r="E290" s="67">
        <v>41290</v>
      </c>
      <c r="F290">
        <v>0</v>
      </c>
    </row>
    <row r="291" spans="2:6" ht="12.75">
      <c r="B291" s="68">
        <v>44165</v>
      </c>
      <c r="C291">
        <v>1120</v>
      </c>
      <c r="D291" t="s">
        <v>189</v>
      </c>
      <c r="E291" s="67">
        <v>44535</v>
      </c>
      <c r="F291">
        <v>0</v>
      </c>
    </row>
    <row r="292" spans="2:6" ht="12.75">
      <c r="B292" s="68">
        <v>44196</v>
      </c>
      <c r="C292">
        <v>1220</v>
      </c>
      <c r="D292" t="s">
        <v>190</v>
      </c>
      <c r="E292" s="67">
        <v>51590</v>
      </c>
      <c r="F292">
        <v>0</v>
      </c>
    </row>
    <row r="293" spans="2:5" ht="12.75">
      <c r="B293">
        <v>521.4</v>
      </c>
      <c r="C293" t="s">
        <v>67</v>
      </c>
      <c r="D293" s="67">
        <v>1777</v>
      </c>
      <c r="E293">
        <v>0</v>
      </c>
    </row>
    <row r="294" spans="2:6" ht="12.75">
      <c r="B294" s="68">
        <v>43861</v>
      </c>
      <c r="C294">
        <v>120</v>
      </c>
      <c r="D294" t="s">
        <v>179</v>
      </c>
      <c r="E294" s="67">
        <v>1777</v>
      </c>
      <c r="F294">
        <v>0</v>
      </c>
    </row>
    <row r="295" spans="2:5" ht="12.75">
      <c r="B295">
        <v>524</v>
      </c>
      <c r="C295" t="s">
        <v>68</v>
      </c>
      <c r="D295" s="67">
        <v>6585</v>
      </c>
      <c r="E295">
        <v>0</v>
      </c>
    </row>
    <row r="296" spans="2:6" ht="12.75">
      <c r="B296" s="68">
        <v>43861</v>
      </c>
      <c r="C296">
        <v>120</v>
      </c>
      <c r="D296" t="s">
        <v>179</v>
      </c>
      <c r="E296" s="67">
        <v>6585</v>
      </c>
      <c r="F296">
        <v>0</v>
      </c>
    </row>
    <row r="297" spans="2:5" ht="12.75">
      <c r="B297">
        <v>524.1</v>
      </c>
      <c r="C297" t="s">
        <v>18</v>
      </c>
      <c r="D297" s="67">
        <v>2390</v>
      </c>
      <c r="E297">
        <v>0</v>
      </c>
    </row>
    <row r="298" spans="2:6" ht="12.75">
      <c r="B298" s="68">
        <v>43861</v>
      </c>
      <c r="C298">
        <v>120</v>
      </c>
      <c r="D298" t="s">
        <v>179</v>
      </c>
      <c r="E298" s="67">
        <v>2390</v>
      </c>
      <c r="F298">
        <v>0</v>
      </c>
    </row>
    <row r="299" spans="2:5" ht="12.75">
      <c r="B299">
        <v>532</v>
      </c>
      <c r="C299" t="s">
        <v>69</v>
      </c>
      <c r="D299" s="67">
        <v>3125</v>
      </c>
      <c r="E299">
        <v>0</v>
      </c>
    </row>
    <row r="300" spans="2:6" ht="12.75">
      <c r="B300" s="68">
        <v>43919</v>
      </c>
      <c r="C300">
        <v>20009</v>
      </c>
      <c r="D300" t="s">
        <v>191</v>
      </c>
      <c r="E300" s="67">
        <v>3125</v>
      </c>
      <c r="F300">
        <v>0</v>
      </c>
    </row>
    <row r="301" spans="2:5" ht="12.75">
      <c r="B301">
        <v>538</v>
      </c>
      <c r="C301" t="s">
        <v>70</v>
      </c>
      <c r="D301" s="67">
        <v>11795.5</v>
      </c>
      <c r="E301">
        <v>0</v>
      </c>
    </row>
    <row r="302" spans="2:6" ht="12.75">
      <c r="B302" s="68">
        <v>43921</v>
      </c>
      <c r="C302">
        <v>187103</v>
      </c>
      <c r="D302" t="s">
        <v>165</v>
      </c>
      <c r="E302" s="67">
        <v>2150</v>
      </c>
      <c r="F302">
        <v>0</v>
      </c>
    </row>
    <row r="303" spans="2:6" ht="12.75">
      <c r="B303" s="68">
        <v>43921</v>
      </c>
      <c r="C303">
        <v>187103</v>
      </c>
      <c r="D303" t="s">
        <v>165</v>
      </c>
      <c r="E303" s="67">
        <v>2150</v>
      </c>
      <c r="F303">
        <v>0</v>
      </c>
    </row>
    <row r="304" spans="2:6" ht="12.75">
      <c r="B304" s="68">
        <v>43921</v>
      </c>
      <c r="C304">
        <v>187103</v>
      </c>
      <c r="D304" t="s">
        <v>165</v>
      </c>
      <c r="E304" s="67">
        <v>1200</v>
      </c>
      <c r="F304">
        <v>0</v>
      </c>
    </row>
    <row r="305" spans="2:6" ht="12.75">
      <c r="B305" s="68">
        <v>43951</v>
      </c>
      <c r="C305">
        <v>187104</v>
      </c>
      <c r="D305" t="s">
        <v>99</v>
      </c>
      <c r="E305" s="67">
        <v>2800</v>
      </c>
      <c r="F305">
        <v>0</v>
      </c>
    </row>
    <row r="306" spans="2:6" ht="12.75">
      <c r="B306" s="68">
        <v>44081</v>
      </c>
      <c r="C306">
        <v>20030</v>
      </c>
      <c r="D306" t="s">
        <v>192</v>
      </c>
      <c r="E306" s="67">
        <v>3085.5</v>
      </c>
      <c r="F306">
        <v>0</v>
      </c>
    </row>
    <row r="307" spans="2:6" ht="12.75">
      <c r="B307" s="68">
        <v>44136</v>
      </c>
      <c r="C307">
        <v>2010347</v>
      </c>
      <c r="D307" t="s">
        <v>160</v>
      </c>
      <c r="E307">
        <v>310</v>
      </c>
      <c r="F307">
        <v>0</v>
      </c>
    </row>
    <row r="308" spans="2:6" ht="12.75">
      <c r="B308" s="68">
        <v>44183</v>
      </c>
      <c r="C308">
        <v>2010357</v>
      </c>
      <c r="D308" t="s">
        <v>193</v>
      </c>
      <c r="E308">
        <v>100</v>
      </c>
      <c r="F308">
        <v>0</v>
      </c>
    </row>
    <row r="309" spans="2:5" ht="12.75">
      <c r="B309">
        <v>543</v>
      </c>
      <c r="C309" t="s">
        <v>71</v>
      </c>
      <c r="D309" s="67">
        <v>3000</v>
      </c>
      <c r="E309">
        <v>0</v>
      </c>
    </row>
    <row r="310" spans="2:6" ht="12.75">
      <c r="B310" s="68">
        <v>43899</v>
      </c>
      <c r="C310">
        <v>2010187</v>
      </c>
      <c r="D310" t="s">
        <v>194</v>
      </c>
      <c r="E310" s="67">
        <v>3000</v>
      </c>
      <c r="F310">
        <v>0</v>
      </c>
    </row>
    <row r="311" spans="2:5" ht="12.75">
      <c r="B311">
        <v>548.999</v>
      </c>
      <c r="C311" t="s">
        <v>72</v>
      </c>
      <c r="D311" s="67">
        <v>4391</v>
      </c>
      <c r="E311">
        <v>0</v>
      </c>
    </row>
    <row r="312" spans="2:6" ht="12.75">
      <c r="B312" s="68">
        <v>43861</v>
      </c>
      <c r="C312">
        <v>187101</v>
      </c>
      <c r="D312" t="s">
        <v>163</v>
      </c>
      <c r="E312" s="67">
        <v>4391</v>
      </c>
      <c r="F312">
        <v>0</v>
      </c>
    </row>
    <row r="313" spans="2:5" ht="12.75">
      <c r="B313">
        <v>549.2</v>
      </c>
      <c r="C313" t="s">
        <v>32</v>
      </c>
      <c r="D313" s="67">
        <v>41335</v>
      </c>
      <c r="E313">
        <v>0</v>
      </c>
    </row>
    <row r="314" spans="2:6" ht="12.75">
      <c r="B314" s="68">
        <v>44196</v>
      </c>
      <c r="C314">
        <v>189010</v>
      </c>
      <c r="D314" t="s">
        <v>195</v>
      </c>
      <c r="E314" s="67">
        <v>41335</v>
      </c>
      <c r="F314">
        <v>0</v>
      </c>
    </row>
    <row r="315" spans="2:5" ht="12.75">
      <c r="B315">
        <v>551</v>
      </c>
      <c r="C315" t="s">
        <v>73</v>
      </c>
      <c r="D315" s="67">
        <v>182371</v>
      </c>
      <c r="E315">
        <v>0</v>
      </c>
    </row>
    <row r="316" spans="2:6" ht="12.75">
      <c r="B316" s="68">
        <v>44196</v>
      </c>
      <c r="C316">
        <v>189012</v>
      </c>
      <c r="D316" t="s">
        <v>196</v>
      </c>
      <c r="E316" s="67">
        <v>182371</v>
      </c>
      <c r="F316">
        <v>0</v>
      </c>
    </row>
    <row r="317" spans="2:5" ht="12.75">
      <c r="B317">
        <v>601.1</v>
      </c>
      <c r="C317" t="s">
        <v>19</v>
      </c>
      <c r="D317">
        <v>0</v>
      </c>
      <c r="E317" s="67">
        <v>40583</v>
      </c>
    </row>
    <row r="318" spans="2:6" ht="12.75">
      <c r="B318" s="68">
        <v>43982</v>
      </c>
      <c r="C318">
        <v>401001</v>
      </c>
      <c r="D318" t="s">
        <v>197</v>
      </c>
      <c r="E318">
        <v>0</v>
      </c>
      <c r="F318" s="67">
        <v>18700</v>
      </c>
    </row>
    <row r="319" spans="2:6" ht="12.75">
      <c r="B319" s="68">
        <v>44187</v>
      </c>
      <c r="C319">
        <v>401002</v>
      </c>
      <c r="D319" t="s">
        <v>198</v>
      </c>
      <c r="E319">
        <v>0</v>
      </c>
      <c r="F319" s="67">
        <v>18091</v>
      </c>
    </row>
    <row r="320" spans="2:6" ht="12.75">
      <c r="B320" s="68">
        <v>44187</v>
      </c>
      <c r="C320">
        <v>401003</v>
      </c>
      <c r="D320" t="s">
        <v>199</v>
      </c>
      <c r="E320">
        <v>0</v>
      </c>
      <c r="F320" s="67">
        <v>3792</v>
      </c>
    </row>
    <row r="321" spans="2:5" ht="12.75">
      <c r="B321">
        <v>601.11</v>
      </c>
      <c r="C321" t="s">
        <v>74</v>
      </c>
      <c r="D321">
        <v>0</v>
      </c>
      <c r="E321" s="67">
        <v>705780</v>
      </c>
    </row>
    <row r="322" spans="2:6" ht="12.75">
      <c r="B322" s="68">
        <v>44196</v>
      </c>
      <c r="C322">
        <v>189008</v>
      </c>
      <c r="D322" t="s">
        <v>152</v>
      </c>
      <c r="E322">
        <v>0</v>
      </c>
      <c r="F322" s="67">
        <v>705780</v>
      </c>
    </row>
    <row r="323" spans="2:5" ht="12.75">
      <c r="B323">
        <v>601.2</v>
      </c>
      <c r="C323" t="s">
        <v>75</v>
      </c>
      <c r="D323">
        <v>0</v>
      </c>
      <c r="E323" s="67">
        <v>356170</v>
      </c>
    </row>
    <row r="324" spans="2:6" ht="12.75">
      <c r="B324" s="68">
        <v>44186</v>
      </c>
      <c r="C324">
        <v>2010362</v>
      </c>
      <c r="D324" t="s">
        <v>200</v>
      </c>
      <c r="E324">
        <v>0</v>
      </c>
      <c r="F324" s="67">
        <v>17000</v>
      </c>
    </row>
    <row r="325" spans="2:6" ht="12.75">
      <c r="B325" s="68">
        <v>44187</v>
      </c>
      <c r="C325">
        <v>2010364</v>
      </c>
      <c r="D325" t="s">
        <v>201</v>
      </c>
      <c r="E325">
        <v>0</v>
      </c>
      <c r="F325" s="67">
        <v>160000</v>
      </c>
    </row>
    <row r="326" spans="2:6" ht="12.75">
      <c r="B326" s="68">
        <v>44188</v>
      </c>
      <c r="C326">
        <v>2010367</v>
      </c>
      <c r="D326" t="s">
        <v>202</v>
      </c>
      <c r="E326">
        <v>0</v>
      </c>
      <c r="F326" s="67">
        <v>95805</v>
      </c>
    </row>
    <row r="327" spans="2:6" ht="12.75">
      <c r="B327" s="68">
        <v>44188</v>
      </c>
      <c r="C327">
        <v>2010369</v>
      </c>
      <c r="D327" t="s">
        <v>203</v>
      </c>
      <c r="E327">
        <v>0</v>
      </c>
      <c r="F327" s="67">
        <v>83365</v>
      </c>
    </row>
    <row r="328" spans="2:5" ht="12.75">
      <c r="B328">
        <v>602.2</v>
      </c>
      <c r="C328" t="s">
        <v>20</v>
      </c>
      <c r="D328">
        <v>0</v>
      </c>
      <c r="E328" s="67">
        <v>4680</v>
      </c>
    </row>
    <row r="329" spans="2:6" ht="12.75">
      <c r="B329" s="68">
        <v>44196</v>
      </c>
      <c r="C329">
        <v>189008</v>
      </c>
      <c r="D329" t="s">
        <v>152</v>
      </c>
      <c r="E329">
        <v>0</v>
      </c>
      <c r="F329" s="67">
        <v>4680</v>
      </c>
    </row>
    <row r="330" spans="2:5" ht="12.75">
      <c r="B330">
        <v>614.01</v>
      </c>
      <c r="C330" t="s">
        <v>76</v>
      </c>
      <c r="D330">
        <v>0</v>
      </c>
      <c r="E330" s="67">
        <v>130150</v>
      </c>
    </row>
    <row r="331" spans="2:6" ht="12.75">
      <c r="B331" s="68">
        <v>44196</v>
      </c>
      <c r="C331">
        <v>188001</v>
      </c>
      <c r="D331" t="s">
        <v>204</v>
      </c>
      <c r="E331">
        <v>0</v>
      </c>
      <c r="F331" s="67">
        <v>130150</v>
      </c>
    </row>
    <row r="332" spans="2:5" ht="12.75">
      <c r="B332">
        <v>614.02</v>
      </c>
      <c r="C332" t="s">
        <v>77</v>
      </c>
      <c r="D332">
        <v>0</v>
      </c>
      <c r="E332" s="67">
        <v>-1500</v>
      </c>
    </row>
    <row r="333" spans="2:6" ht="12.75">
      <c r="B333" s="68">
        <v>44196</v>
      </c>
      <c r="C333">
        <v>188001</v>
      </c>
      <c r="D333" t="s">
        <v>204</v>
      </c>
      <c r="E333">
        <v>0</v>
      </c>
      <c r="F333" s="67">
        <v>-1500</v>
      </c>
    </row>
    <row r="334" spans="2:5" ht="12.75">
      <c r="B334">
        <v>614.03</v>
      </c>
      <c r="C334" t="s">
        <v>78</v>
      </c>
      <c r="D334">
        <v>0</v>
      </c>
      <c r="E334" s="67">
        <v>110930</v>
      </c>
    </row>
    <row r="335" spans="2:6" ht="12.75">
      <c r="B335" s="68">
        <v>44196</v>
      </c>
      <c r="C335">
        <v>188001</v>
      </c>
      <c r="D335" t="s">
        <v>204</v>
      </c>
      <c r="E335">
        <v>0</v>
      </c>
      <c r="F335" s="67">
        <v>110930</v>
      </c>
    </row>
    <row r="336" spans="2:5" ht="12.75">
      <c r="B336">
        <v>614.09</v>
      </c>
      <c r="C336" t="s">
        <v>79</v>
      </c>
      <c r="D336">
        <v>0</v>
      </c>
      <c r="E336" s="67">
        <v>-22880</v>
      </c>
    </row>
    <row r="337" spans="2:6" ht="12.75">
      <c r="B337" s="68">
        <v>44196</v>
      </c>
      <c r="C337">
        <v>188001</v>
      </c>
      <c r="D337" t="s">
        <v>204</v>
      </c>
      <c r="E337">
        <v>0</v>
      </c>
      <c r="F337" s="67">
        <v>-22880</v>
      </c>
    </row>
    <row r="338" spans="2:5" ht="12.75">
      <c r="B338">
        <v>614.11</v>
      </c>
      <c r="C338" t="s">
        <v>80</v>
      </c>
      <c r="D338">
        <v>0</v>
      </c>
      <c r="E338" s="67">
        <v>-8000</v>
      </c>
    </row>
    <row r="339" spans="2:6" ht="12.75">
      <c r="B339" s="68">
        <v>44196</v>
      </c>
      <c r="C339">
        <v>188001</v>
      </c>
      <c r="D339" t="s">
        <v>204</v>
      </c>
      <c r="E339">
        <v>0</v>
      </c>
      <c r="F339" s="67">
        <v>-8000</v>
      </c>
    </row>
    <row r="340" spans="2:5" ht="12.75">
      <c r="B340">
        <v>614.51</v>
      </c>
      <c r="C340" t="s">
        <v>81</v>
      </c>
      <c r="D340">
        <v>0</v>
      </c>
      <c r="E340" s="67">
        <v>-33200</v>
      </c>
    </row>
    <row r="341" spans="2:6" ht="12.75">
      <c r="B341" s="68">
        <v>44196</v>
      </c>
      <c r="C341">
        <v>188001</v>
      </c>
      <c r="D341" t="s">
        <v>204</v>
      </c>
      <c r="E341">
        <v>0</v>
      </c>
      <c r="F341" s="67">
        <v>-33200</v>
      </c>
    </row>
    <row r="342" spans="2:5" ht="12.75">
      <c r="B342">
        <v>614.7</v>
      </c>
      <c r="C342" t="s">
        <v>82</v>
      </c>
      <c r="D342">
        <v>0</v>
      </c>
      <c r="E342" s="67">
        <v>-5127</v>
      </c>
    </row>
    <row r="343" spans="2:6" ht="12.75">
      <c r="B343" s="68">
        <v>44196</v>
      </c>
      <c r="C343">
        <v>188001</v>
      </c>
      <c r="D343" t="s">
        <v>204</v>
      </c>
      <c r="E343">
        <v>0</v>
      </c>
      <c r="F343" s="67">
        <v>-5127</v>
      </c>
    </row>
    <row r="344" spans="2:5" ht="12.75">
      <c r="B344">
        <v>614.9</v>
      </c>
      <c r="C344" t="s">
        <v>83</v>
      </c>
      <c r="D344">
        <v>0</v>
      </c>
      <c r="E344" s="67">
        <v>-97384</v>
      </c>
    </row>
    <row r="345" spans="2:6" ht="12.75">
      <c r="B345" s="68">
        <v>44196</v>
      </c>
      <c r="C345">
        <v>188001</v>
      </c>
      <c r="D345" t="s">
        <v>204</v>
      </c>
      <c r="E345">
        <v>0</v>
      </c>
      <c r="F345" s="67">
        <v>-97384</v>
      </c>
    </row>
    <row r="346" spans="2:5" ht="12.75">
      <c r="B346">
        <v>614.91</v>
      </c>
      <c r="C346" t="s">
        <v>84</v>
      </c>
      <c r="D346">
        <v>0</v>
      </c>
      <c r="E346" s="67">
        <v>-43132</v>
      </c>
    </row>
    <row r="347" spans="2:6" ht="12.75">
      <c r="B347" s="68">
        <v>44196</v>
      </c>
      <c r="C347">
        <v>188001</v>
      </c>
      <c r="D347" t="s">
        <v>204</v>
      </c>
      <c r="E347">
        <v>0</v>
      </c>
      <c r="F347" s="67">
        <v>-14280</v>
      </c>
    </row>
    <row r="348" spans="2:6" ht="12.75">
      <c r="B348" s="68">
        <v>44196</v>
      </c>
      <c r="C348">
        <v>188001</v>
      </c>
      <c r="D348" t="s">
        <v>204</v>
      </c>
      <c r="E348">
        <v>0</v>
      </c>
      <c r="F348" s="67">
        <v>-28852</v>
      </c>
    </row>
    <row r="349" spans="2:5" ht="12.75">
      <c r="B349">
        <v>648</v>
      </c>
      <c r="C349" t="s">
        <v>85</v>
      </c>
      <c r="D349">
        <v>0</v>
      </c>
      <c r="E349">
        <v>113.96</v>
      </c>
    </row>
    <row r="350" spans="2:6" ht="12.75">
      <c r="B350" s="68">
        <v>44074</v>
      </c>
      <c r="C350">
        <v>189002</v>
      </c>
      <c r="D350" t="s">
        <v>121</v>
      </c>
      <c r="E350">
        <v>0</v>
      </c>
      <c r="F350">
        <v>0.1</v>
      </c>
    </row>
    <row r="351" spans="2:6" ht="12.75">
      <c r="B351" s="68">
        <v>44104</v>
      </c>
      <c r="C351">
        <v>187109</v>
      </c>
      <c r="D351" t="s">
        <v>135</v>
      </c>
      <c r="E351">
        <v>0</v>
      </c>
      <c r="F351">
        <v>113.86</v>
      </c>
    </row>
    <row r="352" spans="2:5" ht="12.75">
      <c r="B352">
        <v>649.001</v>
      </c>
      <c r="C352" t="s">
        <v>86</v>
      </c>
      <c r="D352">
        <v>0</v>
      </c>
      <c r="E352" s="67">
        <v>3900</v>
      </c>
    </row>
    <row r="353" spans="2:6" ht="12.75">
      <c r="B353" s="68">
        <v>44012</v>
      </c>
      <c r="C353">
        <v>187106</v>
      </c>
      <c r="D353" t="s">
        <v>130</v>
      </c>
      <c r="E353">
        <v>0</v>
      </c>
      <c r="F353" s="67">
        <v>1300</v>
      </c>
    </row>
    <row r="354" spans="2:6" ht="12.75">
      <c r="B354" s="68">
        <v>44012</v>
      </c>
      <c r="C354">
        <v>187106</v>
      </c>
      <c r="D354" t="s">
        <v>130</v>
      </c>
      <c r="E354">
        <v>0</v>
      </c>
      <c r="F354" s="67">
        <v>1300</v>
      </c>
    </row>
    <row r="355" spans="2:6" ht="12.75">
      <c r="B355" s="68">
        <v>44012</v>
      </c>
      <c r="C355">
        <v>187106</v>
      </c>
      <c r="D355" t="s">
        <v>130</v>
      </c>
      <c r="E355">
        <v>0</v>
      </c>
      <c r="F355" s="67">
        <v>1300</v>
      </c>
    </row>
    <row r="356" spans="2:5" ht="12.75">
      <c r="B356">
        <v>649.4</v>
      </c>
      <c r="C356" t="s">
        <v>42</v>
      </c>
      <c r="D356">
        <v>0</v>
      </c>
      <c r="E356" s="67">
        <v>174950</v>
      </c>
    </row>
    <row r="357" spans="2:6" ht="12.75">
      <c r="B357" s="68">
        <v>43998</v>
      </c>
      <c r="C357">
        <v>404201</v>
      </c>
      <c r="D357" t="s">
        <v>205</v>
      </c>
      <c r="E357">
        <v>0</v>
      </c>
      <c r="F357" s="67">
        <v>3500</v>
      </c>
    </row>
    <row r="358" spans="2:6" ht="12.75">
      <c r="B358" s="68">
        <v>43998</v>
      </c>
      <c r="C358">
        <v>404202</v>
      </c>
      <c r="D358" t="s">
        <v>206</v>
      </c>
      <c r="E358">
        <v>0</v>
      </c>
      <c r="F358" s="67">
        <v>3500</v>
      </c>
    </row>
    <row r="359" spans="2:6" ht="12.75">
      <c r="B359" s="68">
        <v>43998</v>
      </c>
      <c r="C359">
        <v>404203</v>
      </c>
      <c r="D359" t="s">
        <v>207</v>
      </c>
      <c r="E359">
        <v>0</v>
      </c>
      <c r="F359" s="67">
        <v>3500</v>
      </c>
    </row>
    <row r="360" spans="2:6" ht="12.75">
      <c r="B360" s="68">
        <v>43998</v>
      </c>
      <c r="C360">
        <v>404204</v>
      </c>
      <c r="D360" t="s">
        <v>208</v>
      </c>
      <c r="E360">
        <v>0</v>
      </c>
      <c r="F360" s="67">
        <v>3500</v>
      </c>
    </row>
    <row r="361" spans="2:6" ht="12.75">
      <c r="B361" s="68">
        <v>43998</v>
      </c>
      <c r="C361">
        <v>404205</v>
      </c>
      <c r="D361" t="s">
        <v>209</v>
      </c>
      <c r="E361">
        <v>0</v>
      </c>
      <c r="F361" s="67">
        <v>3500</v>
      </c>
    </row>
    <row r="362" spans="2:6" ht="12.75">
      <c r="B362" s="68">
        <v>43998</v>
      </c>
      <c r="C362">
        <v>404206</v>
      </c>
      <c r="D362" t="s">
        <v>210</v>
      </c>
      <c r="E362">
        <v>0</v>
      </c>
      <c r="F362" s="67">
        <v>3500</v>
      </c>
    </row>
    <row r="363" spans="2:6" ht="12.75">
      <c r="B363" s="68">
        <v>43998</v>
      </c>
      <c r="C363">
        <v>404207</v>
      </c>
      <c r="D363" t="s">
        <v>211</v>
      </c>
      <c r="E363">
        <v>0</v>
      </c>
      <c r="F363" s="67">
        <v>3500</v>
      </c>
    </row>
    <row r="364" spans="2:6" ht="12.75">
      <c r="B364" s="68">
        <v>43998</v>
      </c>
      <c r="C364">
        <v>404208</v>
      </c>
      <c r="D364" t="s">
        <v>212</v>
      </c>
      <c r="E364">
        <v>0</v>
      </c>
      <c r="F364" s="67">
        <v>3500</v>
      </c>
    </row>
    <row r="365" spans="2:6" ht="12.75">
      <c r="B365" s="68">
        <v>43998</v>
      </c>
      <c r="C365">
        <v>404209</v>
      </c>
      <c r="D365" t="s">
        <v>213</v>
      </c>
      <c r="E365">
        <v>0</v>
      </c>
      <c r="F365" s="67">
        <v>3500</v>
      </c>
    </row>
    <row r="366" spans="2:6" ht="12.75">
      <c r="B366" s="68">
        <v>43998</v>
      </c>
      <c r="C366">
        <v>404210</v>
      </c>
      <c r="D366" t="s">
        <v>214</v>
      </c>
      <c r="E366">
        <v>0</v>
      </c>
      <c r="F366" s="67">
        <v>3500</v>
      </c>
    </row>
    <row r="367" spans="2:6" ht="12.75">
      <c r="B367" s="68">
        <v>43998</v>
      </c>
      <c r="C367">
        <v>404211</v>
      </c>
      <c r="D367" t="s">
        <v>215</v>
      </c>
      <c r="E367">
        <v>0</v>
      </c>
      <c r="F367" s="67">
        <v>3500</v>
      </c>
    </row>
    <row r="368" spans="2:6" ht="12.75">
      <c r="B368" s="68">
        <v>43998</v>
      </c>
      <c r="C368">
        <v>404212</v>
      </c>
      <c r="D368" t="s">
        <v>216</v>
      </c>
      <c r="E368">
        <v>0</v>
      </c>
      <c r="F368" s="67">
        <v>3500</v>
      </c>
    </row>
    <row r="369" spans="2:6" ht="12.75">
      <c r="B369" s="68">
        <v>43998</v>
      </c>
      <c r="C369">
        <v>404213</v>
      </c>
      <c r="D369" t="s">
        <v>217</v>
      </c>
      <c r="E369">
        <v>0</v>
      </c>
      <c r="F369" s="67">
        <v>3500</v>
      </c>
    </row>
    <row r="370" spans="2:6" ht="12.75">
      <c r="B370" s="68">
        <v>43998</v>
      </c>
      <c r="C370">
        <v>404214</v>
      </c>
      <c r="D370" t="s">
        <v>218</v>
      </c>
      <c r="E370">
        <v>0</v>
      </c>
      <c r="F370" s="67">
        <v>3500</v>
      </c>
    </row>
    <row r="371" spans="2:6" ht="12.75">
      <c r="B371" s="68">
        <v>43998</v>
      </c>
      <c r="C371">
        <v>404215</v>
      </c>
      <c r="D371" t="s">
        <v>219</v>
      </c>
      <c r="E371">
        <v>0</v>
      </c>
      <c r="F371" s="67">
        <v>3500</v>
      </c>
    </row>
    <row r="372" spans="2:6" ht="12.75">
      <c r="B372" s="68">
        <v>43998</v>
      </c>
      <c r="C372">
        <v>404216</v>
      </c>
      <c r="D372" t="s">
        <v>220</v>
      </c>
      <c r="E372">
        <v>0</v>
      </c>
      <c r="F372" s="67">
        <v>3500</v>
      </c>
    </row>
    <row r="373" spans="2:6" ht="12.75">
      <c r="B373" s="68">
        <v>43998</v>
      </c>
      <c r="C373">
        <v>404217</v>
      </c>
      <c r="D373" t="s">
        <v>221</v>
      </c>
      <c r="E373">
        <v>0</v>
      </c>
      <c r="F373" s="67">
        <v>3500</v>
      </c>
    </row>
    <row r="374" spans="2:6" ht="12.75">
      <c r="B374" s="68">
        <v>43998</v>
      </c>
      <c r="C374">
        <v>404218</v>
      </c>
      <c r="D374" t="s">
        <v>222</v>
      </c>
      <c r="E374">
        <v>0</v>
      </c>
      <c r="F374" s="67">
        <v>3500</v>
      </c>
    </row>
    <row r="375" spans="2:6" ht="12.75">
      <c r="B375" s="68">
        <v>43998</v>
      </c>
      <c r="C375">
        <v>404219</v>
      </c>
      <c r="D375" t="s">
        <v>223</v>
      </c>
      <c r="E375">
        <v>0</v>
      </c>
      <c r="F375">
        <v>0</v>
      </c>
    </row>
    <row r="376" spans="2:6" ht="12.75">
      <c r="B376" s="68">
        <v>43998</v>
      </c>
      <c r="C376">
        <v>404220</v>
      </c>
      <c r="D376" t="s">
        <v>224</v>
      </c>
      <c r="E376">
        <v>0</v>
      </c>
      <c r="F376">
        <v>0</v>
      </c>
    </row>
    <row r="377" spans="2:6" ht="12.75">
      <c r="B377" s="68">
        <v>43998</v>
      </c>
      <c r="C377">
        <v>404221</v>
      </c>
      <c r="D377" t="s">
        <v>225</v>
      </c>
      <c r="E377">
        <v>0</v>
      </c>
      <c r="F377">
        <v>0</v>
      </c>
    </row>
    <row r="378" spans="2:6" ht="12.75">
      <c r="B378" s="68">
        <v>43998</v>
      </c>
      <c r="C378">
        <v>404222</v>
      </c>
      <c r="D378" t="s">
        <v>226</v>
      </c>
      <c r="E378">
        <v>0</v>
      </c>
      <c r="F378" s="67">
        <v>3500</v>
      </c>
    </row>
    <row r="379" spans="2:6" ht="12.75">
      <c r="B379" s="68">
        <v>43998</v>
      </c>
      <c r="C379">
        <v>404223</v>
      </c>
      <c r="D379" t="s">
        <v>227</v>
      </c>
      <c r="E379">
        <v>0</v>
      </c>
      <c r="F379" s="67">
        <v>3500</v>
      </c>
    </row>
    <row r="380" spans="2:6" ht="12.75">
      <c r="B380" s="68">
        <v>43998</v>
      </c>
      <c r="C380">
        <v>404224</v>
      </c>
      <c r="D380" t="s">
        <v>228</v>
      </c>
      <c r="E380">
        <v>0</v>
      </c>
      <c r="F380" s="67">
        <v>3500</v>
      </c>
    </row>
    <row r="381" spans="2:6" ht="12.75">
      <c r="B381" s="68">
        <v>43998</v>
      </c>
      <c r="C381">
        <v>404225</v>
      </c>
      <c r="D381" t="s">
        <v>229</v>
      </c>
      <c r="E381">
        <v>0</v>
      </c>
      <c r="F381" s="67">
        <v>3500</v>
      </c>
    </row>
    <row r="382" spans="2:6" ht="12.75">
      <c r="B382" s="68">
        <v>43998</v>
      </c>
      <c r="C382">
        <v>404226</v>
      </c>
      <c r="D382" t="s">
        <v>230</v>
      </c>
      <c r="E382">
        <v>0</v>
      </c>
      <c r="F382" s="67">
        <v>3500</v>
      </c>
    </row>
    <row r="383" spans="2:6" ht="12.75">
      <c r="B383" s="68">
        <v>43998</v>
      </c>
      <c r="C383">
        <v>404227</v>
      </c>
      <c r="D383" t="s">
        <v>231</v>
      </c>
      <c r="E383">
        <v>0</v>
      </c>
      <c r="F383" s="67">
        <v>3500</v>
      </c>
    </row>
    <row r="384" spans="2:6" ht="12.75">
      <c r="B384" s="68">
        <v>43998</v>
      </c>
      <c r="C384">
        <v>404228</v>
      </c>
      <c r="D384" t="s">
        <v>232</v>
      </c>
      <c r="E384">
        <v>0</v>
      </c>
      <c r="F384" s="67">
        <v>3500</v>
      </c>
    </row>
    <row r="385" spans="2:6" ht="12.75">
      <c r="B385" s="68">
        <v>43998</v>
      </c>
      <c r="C385">
        <v>404229</v>
      </c>
      <c r="D385" t="s">
        <v>233</v>
      </c>
      <c r="E385">
        <v>0</v>
      </c>
      <c r="F385" s="67">
        <v>3500</v>
      </c>
    </row>
    <row r="386" spans="2:6" ht="12.75">
      <c r="B386" s="68">
        <v>43998</v>
      </c>
      <c r="C386">
        <v>404230</v>
      </c>
      <c r="D386" t="s">
        <v>234</v>
      </c>
      <c r="E386">
        <v>0</v>
      </c>
      <c r="F386" s="67">
        <v>3500</v>
      </c>
    </row>
    <row r="387" spans="2:6" ht="12.75">
      <c r="B387" s="68">
        <v>43998</v>
      </c>
      <c r="C387">
        <v>404231</v>
      </c>
      <c r="D387" t="s">
        <v>235</v>
      </c>
      <c r="E387">
        <v>0</v>
      </c>
      <c r="F387" s="67">
        <v>3500</v>
      </c>
    </row>
    <row r="388" spans="2:6" ht="12.75">
      <c r="B388" s="68">
        <v>44012</v>
      </c>
      <c r="C388">
        <v>187106</v>
      </c>
      <c r="D388" t="s">
        <v>130</v>
      </c>
      <c r="E388">
        <v>0</v>
      </c>
      <c r="F388" s="67">
        <v>3350</v>
      </c>
    </row>
    <row r="389" spans="2:6" ht="12.75">
      <c r="B389" s="68">
        <v>44012</v>
      </c>
      <c r="C389">
        <v>187106</v>
      </c>
      <c r="D389" t="s">
        <v>130</v>
      </c>
      <c r="E389">
        <v>0</v>
      </c>
      <c r="F389" s="67">
        <v>3350</v>
      </c>
    </row>
    <row r="390" spans="2:6" ht="12.75">
      <c r="B390" s="68">
        <v>44012</v>
      </c>
      <c r="C390">
        <v>187106</v>
      </c>
      <c r="D390" t="s">
        <v>130</v>
      </c>
      <c r="E390">
        <v>0</v>
      </c>
      <c r="F390" s="67">
        <v>3350</v>
      </c>
    </row>
    <row r="391" spans="2:6" ht="12.75">
      <c r="B391" s="68">
        <v>44012</v>
      </c>
      <c r="C391">
        <v>187106</v>
      </c>
      <c r="D391" t="s">
        <v>130</v>
      </c>
      <c r="E391">
        <v>0</v>
      </c>
      <c r="F391" s="67">
        <v>3350</v>
      </c>
    </row>
    <row r="392" spans="2:6" ht="12.75">
      <c r="B392" s="68">
        <v>44012</v>
      </c>
      <c r="C392">
        <v>187106</v>
      </c>
      <c r="D392" t="s">
        <v>130</v>
      </c>
      <c r="E392">
        <v>0</v>
      </c>
      <c r="F392" s="67">
        <v>3350</v>
      </c>
    </row>
    <row r="393" spans="2:6" ht="12.75">
      <c r="B393" s="68">
        <v>44012</v>
      </c>
      <c r="C393">
        <v>187106</v>
      </c>
      <c r="D393" t="s">
        <v>130</v>
      </c>
      <c r="E393">
        <v>0</v>
      </c>
      <c r="F393" s="67">
        <v>3350</v>
      </c>
    </row>
    <row r="394" spans="2:6" ht="12.75">
      <c r="B394" s="68">
        <v>44012</v>
      </c>
      <c r="C394">
        <v>187106</v>
      </c>
      <c r="D394" t="s">
        <v>130</v>
      </c>
      <c r="E394">
        <v>0</v>
      </c>
      <c r="F394" s="67">
        <v>3350</v>
      </c>
    </row>
    <row r="395" spans="2:6" ht="12.75">
      <c r="B395" s="68">
        <v>44012</v>
      </c>
      <c r="C395">
        <v>187106</v>
      </c>
      <c r="D395" t="s">
        <v>130</v>
      </c>
      <c r="E395">
        <v>0</v>
      </c>
      <c r="F395" s="67">
        <v>3350</v>
      </c>
    </row>
    <row r="396" spans="2:6" ht="12.75">
      <c r="B396" s="68">
        <v>44012</v>
      </c>
      <c r="C396">
        <v>187106</v>
      </c>
      <c r="D396" t="s">
        <v>130</v>
      </c>
      <c r="E396">
        <v>0</v>
      </c>
      <c r="F396" s="67">
        <v>3250</v>
      </c>
    </row>
    <row r="397" spans="2:6" ht="12.75">
      <c r="B397" s="68">
        <v>44012</v>
      </c>
      <c r="C397">
        <v>187106</v>
      </c>
      <c r="D397" t="s">
        <v>130</v>
      </c>
      <c r="E397">
        <v>0</v>
      </c>
      <c r="F397" s="67">
        <v>3350</v>
      </c>
    </row>
    <row r="398" spans="2:6" ht="12.75">
      <c r="B398" s="68">
        <v>44012</v>
      </c>
      <c r="C398">
        <v>187106</v>
      </c>
      <c r="D398" t="s">
        <v>130</v>
      </c>
      <c r="E398">
        <v>0</v>
      </c>
      <c r="F398" s="67">
        <v>3350</v>
      </c>
    </row>
    <row r="399" spans="2:6" ht="12.75">
      <c r="B399" s="68">
        <v>44012</v>
      </c>
      <c r="C399">
        <v>187106</v>
      </c>
      <c r="D399" t="s">
        <v>130</v>
      </c>
      <c r="E399">
        <v>0</v>
      </c>
      <c r="F399" s="67">
        <v>3350</v>
      </c>
    </row>
    <row r="400" spans="2:6" ht="12.75">
      <c r="B400" s="68">
        <v>44012</v>
      </c>
      <c r="C400">
        <v>187106</v>
      </c>
      <c r="D400" t="s">
        <v>130</v>
      </c>
      <c r="E400">
        <v>0</v>
      </c>
      <c r="F400" s="67">
        <v>3350</v>
      </c>
    </row>
    <row r="401" spans="2:6" ht="12.75">
      <c r="B401" s="68">
        <v>44012</v>
      </c>
      <c r="C401">
        <v>187106</v>
      </c>
      <c r="D401" t="s">
        <v>130</v>
      </c>
      <c r="E401">
        <v>0</v>
      </c>
      <c r="F401" s="67">
        <v>3350</v>
      </c>
    </row>
    <row r="402" spans="2:6" ht="12.75">
      <c r="B402" s="68">
        <v>44012</v>
      </c>
      <c r="C402">
        <v>187106</v>
      </c>
      <c r="D402" t="s">
        <v>130</v>
      </c>
      <c r="E402">
        <v>0</v>
      </c>
      <c r="F402" s="67">
        <v>3350</v>
      </c>
    </row>
    <row r="403" spans="2:6" ht="12.75">
      <c r="B403" s="68">
        <v>44012</v>
      </c>
      <c r="C403">
        <v>187106</v>
      </c>
      <c r="D403" t="s">
        <v>130</v>
      </c>
      <c r="E403">
        <v>0</v>
      </c>
      <c r="F403" s="67">
        <v>3350</v>
      </c>
    </row>
    <row r="404" spans="2:6" ht="12.75">
      <c r="B404" s="68">
        <v>44012</v>
      </c>
      <c r="C404">
        <v>187106</v>
      </c>
      <c r="D404" t="s">
        <v>130</v>
      </c>
      <c r="E404">
        <v>0</v>
      </c>
      <c r="F404" s="67">
        <v>3350</v>
      </c>
    </row>
    <row r="405" spans="2:6" ht="12.75">
      <c r="B405" s="68">
        <v>44012</v>
      </c>
      <c r="C405">
        <v>187106</v>
      </c>
      <c r="D405" t="s">
        <v>130</v>
      </c>
      <c r="E405">
        <v>0</v>
      </c>
      <c r="F405" s="67">
        <v>3350</v>
      </c>
    </row>
    <row r="406" spans="2:6" ht="12.75">
      <c r="B406" s="68">
        <v>44012</v>
      </c>
      <c r="C406">
        <v>187106</v>
      </c>
      <c r="D406" t="s">
        <v>130</v>
      </c>
      <c r="E406">
        <v>0</v>
      </c>
      <c r="F406" s="67">
        <v>3350</v>
      </c>
    </row>
    <row r="407" spans="2:6" ht="12.75">
      <c r="B407" s="68">
        <v>44012</v>
      </c>
      <c r="C407">
        <v>187106</v>
      </c>
      <c r="D407" t="s">
        <v>130</v>
      </c>
      <c r="E407">
        <v>0</v>
      </c>
      <c r="F407" s="67">
        <v>3350</v>
      </c>
    </row>
    <row r="408" spans="2:6" ht="12.75">
      <c r="B408" s="68">
        <v>44012</v>
      </c>
      <c r="C408">
        <v>187106</v>
      </c>
      <c r="D408" t="s">
        <v>130</v>
      </c>
      <c r="E408">
        <v>0</v>
      </c>
      <c r="F408" s="67">
        <v>3350</v>
      </c>
    </row>
    <row r="409" spans="2:6" ht="12.75">
      <c r="B409" s="68">
        <v>44013</v>
      </c>
      <c r="C409">
        <v>187107</v>
      </c>
      <c r="D409" t="s">
        <v>117</v>
      </c>
      <c r="E409">
        <v>0</v>
      </c>
      <c r="F409" s="67">
        <v>3350</v>
      </c>
    </row>
    <row r="410" spans="2:6" ht="12.75">
      <c r="B410" s="68">
        <v>44013</v>
      </c>
      <c r="C410">
        <v>187107</v>
      </c>
      <c r="D410" t="s">
        <v>117</v>
      </c>
      <c r="E410">
        <v>0</v>
      </c>
      <c r="F410" s="67">
        <v>3350</v>
      </c>
    </row>
    <row r="411" spans="2:5" ht="12.75">
      <c r="B411">
        <v>649.6</v>
      </c>
      <c r="C411" t="s">
        <v>87</v>
      </c>
      <c r="D411">
        <v>0</v>
      </c>
      <c r="E411" s="67">
        <v>118080</v>
      </c>
    </row>
    <row r="412" spans="2:6" ht="12.75">
      <c r="B412" s="68">
        <v>44165</v>
      </c>
      <c r="C412">
        <v>187111</v>
      </c>
      <c r="D412" t="s">
        <v>168</v>
      </c>
      <c r="E412">
        <v>0</v>
      </c>
      <c r="F412" s="67">
        <v>27510</v>
      </c>
    </row>
    <row r="413" spans="2:6" ht="12.75">
      <c r="B413" s="68">
        <v>44165</v>
      </c>
      <c r="C413">
        <v>187111</v>
      </c>
      <c r="D413" t="s">
        <v>168</v>
      </c>
      <c r="E413">
        <v>0</v>
      </c>
      <c r="F413" s="67">
        <v>41850</v>
      </c>
    </row>
    <row r="414" spans="2:6" ht="12.75">
      <c r="B414" s="68">
        <v>44196</v>
      </c>
      <c r="C414">
        <v>189008</v>
      </c>
      <c r="D414" t="s">
        <v>152</v>
      </c>
      <c r="E414">
        <v>0</v>
      </c>
      <c r="F414" s="67">
        <v>48720</v>
      </c>
    </row>
    <row r="415" spans="2:5" ht="12.75">
      <c r="B415">
        <v>649.8</v>
      </c>
      <c r="C415" t="s">
        <v>88</v>
      </c>
      <c r="D415">
        <v>0</v>
      </c>
      <c r="E415" s="67">
        <v>43120</v>
      </c>
    </row>
    <row r="416" spans="2:6" ht="12.75">
      <c r="B416" s="68">
        <v>44196</v>
      </c>
      <c r="C416">
        <v>187112</v>
      </c>
      <c r="D416" t="s">
        <v>155</v>
      </c>
      <c r="E416">
        <v>0</v>
      </c>
      <c r="F416" s="67">
        <v>43120</v>
      </c>
    </row>
    <row r="417" spans="2:5" ht="12.75">
      <c r="B417">
        <v>649.9</v>
      </c>
      <c r="C417" t="s">
        <v>89</v>
      </c>
      <c r="D417">
        <v>0</v>
      </c>
      <c r="E417" s="67">
        <v>63180</v>
      </c>
    </row>
    <row r="418" spans="2:6" ht="12.75">
      <c r="B418" s="68">
        <v>44196</v>
      </c>
      <c r="C418">
        <v>189004</v>
      </c>
      <c r="D418" t="s">
        <v>151</v>
      </c>
      <c r="E418">
        <v>0</v>
      </c>
      <c r="F418" s="67">
        <v>31600</v>
      </c>
    </row>
    <row r="419" spans="2:6" ht="12.75">
      <c r="B419" s="68">
        <v>44196</v>
      </c>
      <c r="C419">
        <v>189004</v>
      </c>
      <c r="D419" t="s">
        <v>151</v>
      </c>
      <c r="E419">
        <v>0</v>
      </c>
      <c r="F419" s="67">
        <v>20780</v>
      </c>
    </row>
    <row r="420" spans="2:6" ht="12.75">
      <c r="B420" s="68">
        <v>44196</v>
      </c>
      <c r="C420">
        <v>189009</v>
      </c>
      <c r="D420" t="s">
        <v>236</v>
      </c>
      <c r="E420">
        <v>0</v>
      </c>
      <c r="F420" s="67">
        <v>10800</v>
      </c>
    </row>
    <row r="421" spans="2:5" ht="12.75">
      <c r="B421">
        <v>684.1</v>
      </c>
      <c r="C421" t="s">
        <v>21</v>
      </c>
      <c r="D421">
        <v>0</v>
      </c>
      <c r="E421" s="67">
        <v>201080</v>
      </c>
    </row>
    <row r="422" spans="2:6" ht="12.75">
      <c r="B422" s="68">
        <v>44196</v>
      </c>
      <c r="C422">
        <v>189009</v>
      </c>
      <c r="D422" t="s">
        <v>236</v>
      </c>
      <c r="E422">
        <v>0</v>
      </c>
      <c r="F422" s="67">
        <v>201080</v>
      </c>
    </row>
    <row r="423" spans="2:5" ht="12.75">
      <c r="B423">
        <v>684.2</v>
      </c>
      <c r="C423" t="s">
        <v>22</v>
      </c>
      <c r="D423">
        <v>0</v>
      </c>
      <c r="E423" s="67">
        <v>3510</v>
      </c>
    </row>
    <row r="424" spans="2:6" ht="12.75">
      <c r="B424" s="68">
        <v>44196</v>
      </c>
      <c r="C424">
        <v>189009</v>
      </c>
      <c r="D424" t="s">
        <v>236</v>
      </c>
      <c r="E424">
        <v>0</v>
      </c>
      <c r="F424" s="67">
        <v>3510</v>
      </c>
    </row>
    <row r="425" spans="2:5" ht="12.75">
      <c r="B425">
        <v>684.3</v>
      </c>
      <c r="C425" t="s">
        <v>23</v>
      </c>
      <c r="D425">
        <v>0</v>
      </c>
      <c r="E425" s="67">
        <v>7605</v>
      </c>
    </row>
    <row r="426" spans="2:6" ht="12.75">
      <c r="B426" s="68">
        <v>44196</v>
      </c>
      <c r="C426">
        <v>189009</v>
      </c>
      <c r="D426" t="s">
        <v>236</v>
      </c>
      <c r="E426">
        <v>0</v>
      </c>
      <c r="F426" s="67">
        <v>7605</v>
      </c>
    </row>
    <row r="427" spans="2:5" ht="12.75">
      <c r="B427">
        <v>684.4</v>
      </c>
      <c r="C427" t="s">
        <v>24</v>
      </c>
      <c r="D427">
        <v>0</v>
      </c>
      <c r="E427" s="67">
        <v>337100</v>
      </c>
    </row>
    <row r="428" spans="2:6" ht="12.75">
      <c r="B428" s="68">
        <v>44196</v>
      </c>
      <c r="C428">
        <v>189009</v>
      </c>
      <c r="D428" t="s">
        <v>236</v>
      </c>
      <c r="E428">
        <v>0</v>
      </c>
      <c r="F428" s="67">
        <v>337100</v>
      </c>
    </row>
    <row r="429" spans="2:5" ht="12.75">
      <c r="B429">
        <v>684.5</v>
      </c>
      <c r="C429" t="s">
        <v>25</v>
      </c>
      <c r="D429">
        <v>0</v>
      </c>
      <c r="E429" s="67">
        <v>14550</v>
      </c>
    </row>
    <row r="430" spans="2:6" ht="12.75">
      <c r="B430" s="68">
        <v>44196</v>
      </c>
      <c r="C430">
        <v>189009</v>
      </c>
      <c r="D430" t="s">
        <v>236</v>
      </c>
      <c r="E430">
        <v>0</v>
      </c>
      <c r="F430" s="67">
        <v>14550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zoomScalePageLayoutView="0" workbookViewId="0" topLeftCell="A1">
      <selection activeCell="C39" sqref="C39"/>
    </sheetView>
  </sheetViews>
  <sheetFormatPr defaultColWidth="9.140625" defaultRowHeight="12.75"/>
  <cols>
    <col min="3" max="3" width="31.57421875" style="0" customWidth="1"/>
    <col min="4" max="4" width="14.28125" style="0" customWidth="1"/>
    <col min="5" max="5" width="15.140625" style="0" customWidth="1"/>
    <col min="6" max="6" width="10.140625" style="0" bestFit="1" customWidth="1"/>
  </cols>
  <sheetData>
    <row r="1" spans="2:5" ht="12.75">
      <c r="B1">
        <v>501.01</v>
      </c>
      <c r="C1" t="s">
        <v>0</v>
      </c>
      <c r="D1" s="75">
        <v>747830</v>
      </c>
      <c r="E1">
        <v>0</v>
      </c>
    </row>
    <row r="2" spans="2:5" ht="12.75">
      <c r="B2">
        <v>501.011</v>
      </c>
      <c r="C2" t="s">
        <v>37</v>
      </c>
      <c r="D2" s="75">
        <v>29600</v>
      </c>
      <c r="E2">
        <v>0</v>
      </c>
    </row>
    <row r="3" spans="2:5" ht="12.75">
      <c r="B3">
        <v>501.02</v>
      </c>
      <c r="C3" t="s">
        <v>1</v>
      </c>
      <c r="D3" s="75">
        <v>85500</v>
      </c>
      <c r="E3">
        <v>0</v>
      </c>
    </row>
    <row r="4" spans="2:5" ht="12.75">
      <c r="B4">
        <v>501.04</v>
      </c>
      <c r="C4" t="s">
        <v>2</v>
      </c>
      <c r="D4" s="75">
        <v>12241.02</v>
      </c>
      <c r="E4">
        <v>0</v>
      </c>
    </row>
    <row r="5" spans="2:5" ht="12.75">
      <c r="B5">
        <v>501.05</v>
      </c>
      <c r="C5" t="s">
        <v>243</v>
      </c>
      <c r="D5" s="75">
        <v>28129</v>
      </c>
      <c r="E5">
        <v>0</v>
      </c>
    </row>
    <row r="6" spans="2:5" ht="12.75">
      <c r="B6">
        <v>501.09</v>
      </c>
      <c r="C6" t="s">
        <v>59</v>
      </c>
      <c r="D6" s="76">
        <v>929.6</v>
      </c>
      <c r="E6">
        <v>0</v>
      </c>
    </row>
    <row r="7" spans="2:5" ht="12.75">
      <c r="B7">
        <v>501.1</v>
      </c>
      <c r="C7" t="s">
        <v>5</v>
      </c>
      <c r="D7" s="75">
        <v>246385.42</v>
      </c>
      <c r="E7">
        <v>0</v>
      </c>
    </row>
    <row r="8" spans="2:5" ht="12.75">
      <c r="B8">
        <v>501.11</v>
      </c>
      <c r="C8" t="s">
        <v>6</v>
      </c>
      <c r="D8" s="75">
        <v>65170</v>
      </c>
      <c r="E8">
        <v>0</v>
      </c>
    </row>
    <row r="9" spans="2:5" ht="12.75">
      <c r="B9">
        <v>501.9</v>
      </c>
      <c r="C9" t="s">
        <v>60</v>
      </c>
      <c r="D9" s="75">
        <v>10492.38</v>
      </c>
      <c r="E9">
        <v>0</v>
      </c>
    </row>
    <row r="10" spans="2:5" ht="12.75">
      <c r="B10">
        <v>502.1</v>
      </c>
      <c r="C10" t="s">
        <v>61</v>
      </c>
      <c r="D10" s="75">
        <f>4968.63+8000</f>
        <v>12968.630000000001</v>
      </c>
      <c r="E10">
        <v>0</v>
      </c>
    </row>
    <row r="11" spans="2:5" ht="12.75">
      <c r="B11">
        <v>511.2</v>
      </c>
      <c r="C11" t="s">
        <v>244</v>
      </c>
      <c r="D11" s="75">
        <v>3329.92</v>
      </c>
      <c r="E11">
        <v>0</v>
      </c>
    </row>
    <row r="12" spans="2:5" ht="12.75">
      <c r="B12">
        <v>512</v>
      </c>
      <c r="C12" t="s">
        <v>54</v>
      </c>
      <c r="D12" s="75">
        <v>4617</v>
      </c>
      <c r="E12">
        <v>0</v>
      </c>
    </row>
    <row r="13" spans="2:5" ht="12.75">
      <c r="B13">
        <v>513</v>
      </c>
      <c r="C13" t="s">
        <v>9</v>
      </c>
      <c r="D13" s="75">
        <v>15426</v>
      </c>
      <c r="E13">
        <v>0</v>
      </c>
    </row>
    <row r="14" spans="2:5" ht="12.75">
      <c r="B14">
        <v>518.011</v>
      </c>
      <c r="C14" t="s">
        <v>62</v>
      </c>
      <c r="D14" s="75">
        <v>4072.61</v>
      </c>
      <c r="E14">
        <v>0</v>
      </c>
    </row>
    <row r="15" spans="2:5" ht="12.75">
      <c r="B15">
        <v>518.021</v>
      </c>
      <c r="C15" t="s">
        <v>11</v>
      </c>
      <c r="D15" s="76">
        <v>320</v>
      </c>
      <c r="E15">
        <v>0</v>
      </c>
    </row>
    <row r="16" spans="2:5" ht="12.75">
      <c r="B16">
        <v>518.031</v>
      </c>
      <c r="C16" t="s">
        <v>63</v>
      </c>
      <c r="D16" s="75">
        <v>97065</v>
      </c>
      <c r="E16">
        <v>0</v>
      </c>
    </row>
    <row r="17" spans="2:5" ht="12.75">
      <c r="B17">
        <v>518.032</v>
      </c>
      <c r="C17" t="s">
        <v>12</v>
      </c>
      <c r="D17" s="75">
        <v>126925</v>
      </c>
      <c r="E17">
        <v>0</v>
      </c>
    </row>
    <row r="18" spans="2:5" ht="12.75">
      <c r="B18">
        <v>518.039</v>
      </c>
      <c r="C18" t="s">
        <v>64</v>
      </c>
      <c r="D18" s="75">
        <v>2000</v>
      </c>
      <c r="E18">
        <v>0</v>
      </c>
    </row>
    <row r="19" spans="2:5" ht="12.75">
      <c r="B19">
        <v>518.041</v>
      </c>
      <c r="C19" t="s">
        <v>13</v>
      </c>
      <c r="D19" s="75">
        <v>2686.2</v>
      </c>
      <c r="E19">
        <v>0</v>
      </c>
    </row>
    <row r="20" spans="2:5" ht="12.75">
      <c r="B20">
        <v>518.051</v>
      </c>
      <c r="C20" t="s">
        <v>14</v>
      </c>
      <c r="D20" s="75">
        <v>16680</v>
      </c>
      <c r="E20">
        <v>0</v>
      </c>
    </row>
    <row r="21" spans="2:5" ht="12.75">
      <c r="B21">
        <v>518.052</v>
      </c>
      <c r="C21" t="s">
        <v>65</v>
      </c>
      <c r="D21" s="76">
        <v>300</v>
      </c>
      <c r="E21">
        <v>0</v>
      </c>
    </row>
    <row r="22" spans="2:5" ht="12.75">
      <c r="B22">
        <v>518.061</v>
      </c>
      <c r="C22" t="s">
        <v>15</v>
      </c>
      <c r="D22" s="76">
        <v>787</v>
      </c>
      <c r="E22">
        <v>0</v>
      </c>
    </row>
    <row r="23" spans="2:5" ht="12.75">
      <c r="B23">
        <v>518.9</v>
      </c>
      <c r="C23" t="s">
        <v>10</v>
      </c>
      <c r="D23" s="75">
        <v>55002.4</v>
      </c>
      <c r="E23">
        <v>0</v>
      </c>
    </row>
    <row r="24" spans="2:5" ht="12.75">
      <c r="B24">
        <v>521.1</v>
      </c>
      <c r="C24" t="s">
        <v>66</v>
      </c>
      <c r="D24" s="75">
        <v>293590</v>
      </c>
      <c r="E24">
        <v>0</v>
      </c>
    </row>
    <row r="25" spans="2:5" ht="12.75">
      <c r="B25">
        <v>532</v>
      </c>
      <c r="C25" t="s">
        <v>69</v>
      </c>
      <c r="D25" s="67">
        <v>5060</v>
      </c>
      <c r="E25">
        <v>0</v>
      </c>
    </row>
    <row r="26" spans="2:5" ht="12.75">
      <c r="B26">
        <v>549.2</v>
      </c>
      <c r="C26" t="s">
        <v>32</v>
      </c>
      <c r="D26" s="67">
        <v>17410</v>
      </c>
      <c r="E26">
        <v>0</v>
      </c>
    </row>
    <row r="27" spans="2:5" ht="12.75">
      <c r="B27">
        <v>551</v>
      </c>
      <c r="C27" t="s">
        <v>73</v>
      </c>
      <c r="D27" s="67">
        <v>152371</v>
      </c>
      <c r="E27">
        <v>0</v>
      </c>
    </row>
    <row r="28" ht="12.75" hidden="1">
      <c r="D28" s="67"/>
    </row>
    <row r="29" spans="2:5" ht="12.75">
      <c r="B29">
        <v>601.1</v>
      </c>
      <c r="C29" t="s">
        <v>19</v>
      </c>
      <c r="D29">
        <v>0</v>
      </c>
      <c r="E29" s="75">
        <v>20244.5</v>
      </c>
    </row>
    <row r="30" spans="2:6" ht="12.75">
      <c r="B30">
        <v>601.11</v>
      </c>
      <c r="C30" t="s">
        <v>74</v>
      </c>
      <c r="D30">
        <v>0</v>
      </c>
      <c r="E30" s="75">
        <v>651623</v>
      </c>
      <c r="F30" s="67">
        <f>SUM(E29:E30)</f>
        <v>671867.5</v>
      </c>
    </row>
    <row r="31" spans="2:5" ht="12.75">
      <c r="B31">
        <v>601.2</v>
      </c>
      <c r="C31" t="s">
        <v>75</v>
      </c>
      <c r="D31">
        <v>0</v>
      </c>
      <c r="E31" s="75">
        <v>286400</v>
      </c>
    </row>
    <row r="32" spans="2:5" ht="12.75">
      <c r="B32">
        <v>602.1</v>
      </c>
      <c r="C32" t="s">
        <v>245</v>
      </c>
      <c r="D32">
        <v>0</v>
      </c>
      <c r="E32" s="76">
        <v>894</v>
      </c>
    </row>
    <row r="33" spans="2:5" ht="12.75">
      <c r="B33">
        <v>602.2</v>
      </c>
      <c r="C33" t="s">
        <v>20</v>
      </c>
      <c r="D33">
        <v>0</v>
      </c>
      <c r="E33" s="75">
        <v>13180</v>
      </c>
    </row>
    <row r="34" spans="2:5" ht="12.75">
      <c r="B34">
        <v>614.01</v>
      </c>
      <c r="C34" t="s">
        <v>76</v>
      </c>
      <c r="D34">
        <v>0</v>
      </c>
      <c r="E34" s="77">
        <v>-130150</v>
      </c>
    </row>
    <row r="35" spans="2:7" ht="12.75">
      <c r="B35">
        <v>614.03</v>
      </c>
      <c r="C35" t="s">
        <v>78</v>
      </c>
      <c r="D35">
        <v>0</v>
      </c>
      <c r="E35" s="77">
        <v>216720</v>
      </c>
      <c r="G35" s="67">
        <f>SUM(E34:E36)</f>
        <v>90170</v>
      </c>
    </row>
    <row r="36" spans="2:5" ht="12.75">
      <c r="B36">
        <v>614.91</v>
      </c>
      <c r="C36" t="s">
        <v>84</v>
      </c>
      <c r="D36">
        <v>0</v>
      </c>
      <c r="E36" s="77">
        <v>3600</v>
      </c>
    </row>
    <row r="37" spans="2:5" ht="12.75">
      <c r="B37">
        <v>649.09</v>
      </c>
      <c r="C37" t="s">
        <v>246</v>
      </c>
      <c r="D37">
        <v>0</v>
      </c>
      <c r="E37" s="75">
        <v>14698</v>
      </c>
    </row>
    <row r="38" spans="2:5" ht="12.75">
      <c r="B38">
        <v>649.1</v>
      </c>
      <c r="C38" t="s">
        <v>46</v>
      </c>
      <c r="D38">
        <v>0</v>
      </c>
      <c r="E38" s="75">
        <v>45120</v>
      </c>
    </row>
    <row r="39" spans="2:5" ht="12.75">
      <c r="B39">
        <v>649.2</v>
      </c>
      <c r="C39" t="s">
        <v>247</v>
      </c>
      <c r="D39">
        <v>0</v>
      </c>
      <c r="E39" s="75">
        <v>18589</v>
      </c>
    </row>
    <row r="40" spans="2:5" ht="12.75">
      <c r="B40">
        <v>649.4</v>
      </c>
      <c r="C40" t="s">
        <v>42</v>
      </c>
      <c r="D40">
        <v>0</v>
      </c>
      <c r="E40" s="75">
        <v>205500</v>
      </c>
    </row>
    <row r="41" spans="2:5" ht="12.75">
      <c r="B41">
        <v>649.6</v>
      </c>
      <c r="C41" t="s">
        <v>87</v>
      </c>
      <c r="D41">
        <v>0</v>
      </c>
      <c r="E41" s="75">
        <v>101324</v>
      </c>
    </row>
    <row r="42" spans="2:5" ht="12.75">
      <c r="B42">
        <v>649.9</v>
      </c>
      <c r="C42" t="s">
        <v>89</v>
      </c>
      <c r="D42">
        <v>0</v>
      </c>
      <c r="E42" s="75">
        <v>14700</v>
      </c>
    </row>
    <row r="43" spans="2:5" ht="12.75">
      <c r="B43">
        <v>684.1</v>
      </c>
      <c r="C43" t="s">
        <v>21</v>
      </c>
      <c r="D43">
        <v>0</v>
      </c>
      <c r="E43" s="75">
        <v>198880</v>
      </c>
    </row>
    <row r="44" spans="2:5" ht="12.75">
      <c r="B44">
        <v>684.2</v>
      </c>
      <c r="C44" t="s">
        <v>22</v>
      </c>
      <c r="D44">
        <v>0</v>
      </c>
      <c r="E44" s="75">
        <v>3330</v>
      </c>
    </row>
    <row r="45" spans="2:5" ht="12.75">
      <c r="B45">
        <v>684.3</v>
      </c>
      <c r="C45" t="s">
        <v>23</v>
      </c>
      <c r="D45">
        <v>0</v>
      </c>
      <c r="E45" s="75">
        <v>7425</v>
      </c>
    </row>
    <row r="46" spans="2:5" ht="12.75">
      <c r="B46">
        <v>684.4</v>
      </c>
      <c r="C46" t="s">
        <v>24</v>
      </c>
      <c r="D46">
        <v>0</v>
      </c>
      <c r="E46" s="75">
        <v>353400</v>
      </c>
    </row>
    <row r="47" spans="2:5" ht="12.75">
      <c r="B47">
        <v>684.5</v>
      </c>
      <c r="C47" t="s">
        <v>25</v>
      </c>
      <c r="D47">
        <v>0</v>
      </c>
      <c r="E47" s="75">
        <v>18800</v>
      </c>
    </row>
    <row r="50" spans="3:5" ht="12.75">
      <c r="C50" t="s">
        <v>381</v>
      </c>
      <c r="D50" s="67">
        <f>D52-D27</f>
        <v>1884517.1799999997</v>
      </c>
      <c r="E50" s="67">
        <f>E52-E34-E35-E36</f>
        <v>1954107.5</v>
      </c>
    </row>
    <row r="52" spans="4:5" ht="12.75">
      <c r="D52" s="67">
        <f>SUM(D1:D47)</f>
        <v>2036888.1799999997</v>
      </c>
      <c r="E52">
        <f>SUM(E1:E47)</f>
        <v>2044277.5</v>
      </c>
    </row>
    <row r="54" ht="12.75">
      <c r="D54" s="67">
        <f>E52-D52</f>
        <v>7389.320000000298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1"/>
  <sheetViews>
    <sheetView zoomScalePageLayoutView="0" workbookViewId="0" topLeftCell="A262">
      <selection activeCell="J289" sqref="J289"/>
    </sheetView>
  </sheetViews>
  <sheetFormatPr defaultColWidth="9.140625" defaultRowHeight="12.75"/>
  <cols>
    <col min="3" max="3" width="29.7109375" style="0" customWidth="1"/>
    <col min="4" max="4" width="27.140625" style="0" customWidth="1"/>
    <col min="5" max="5" width="13.140625" style="0" customWidth="1"/>
  </cols>
  <sheetData>
    <row r="1" spans="2:6" ht="12.75">
      <c r="B1">
        <v>501.01</v>
      </c>
      <c r="C1" t="s">
        <v>0</v>
      </c>
      <c r="D1" s="67">
        <v>747830</v>
      </c>
      <c r="F1">
        <v>0</v>
      </c>
    </row>
    <row r="2" spans="2:6" ht="12.75">
      <c r="B2" s="68">
        <v>44200</v>
      </c>
      <c r="C2">
        <v>2110004</v>
      </c>
      <c r="D2" t="s">
        <v>248</v>
      </c>
      <c r="E2" s="67">
        <v>39465</v>
      </c>
      <c r="F2">
        <v>0</v>
      </c>
    </row>
    <row r="3" spans="2:6" ht="12.75">
      <c r="B3" s="68">
        <v>44277</v>
      </c>
      <c r="C3">
        <v>21027</v>
      </c>
      <c r="D3" t="s">
        <v>249</v>
      </c>
      <c r="E3" s="67">
        <v>226780</v>
      </c>
      <c r="F3">
        <v>0</v>
      </c>
    </row>
    <row r="4" spans="2:6" ht="12.75">
      <c r="B4" s="68">
        <v>44278</v>
      </c>
      <c r="C4">
        <v>21028</v>
      </c>
      <c r="D4" t="s">
        <v>249</v>
      </c>
      <c r="E4" s="67">
        <v>65550</v>
      </c>
      <c r="F4">
        <v>0</v>
      </c>
    </row>
    <row r="5" spans="2:6" ht="12.75">
      <c r="B5" s="68">
        <v>44281</v>
      </c>
      <c r="C5">
        <v>21015</v>
      </c>
      <c r="D5" t="s">
        <v>250</v>
      </c>
      <c r="E5" s="67">
        <v>78660</v>
      </c>
      <c r="F5">
        <v>0</v>
      </c>
    </row>
    <row r="6" spans="2:6" ht="12.75">
      <c r="B6" s="68">
        <v>44284</v>
      </c>
      <c r="C6">
        <v>21016</v>
      </c>
      <c r="D6" t="s">
        <v>251</v>
      </c>
      <c r="E6" s="67">
        <v>31694</v>
      </c>
      <c r="F6">
        <v>0</v>
      </c>
    </row>
    <row r="7" spans="2:6" ht="12.75">
      <c r="B7" s="68">
        <v>44286</v>
      </c>
      <c r="C7">
        <v>21017</v>
      </c>
      <c r="D7" t="s">
        <v>250</v>
      </c>
      <c r="E7" s="67">
        <v>78660</v>
      </c>
      <c r="F7">
        <v>0</v>
      </c>
    </row>
    <row r="8" spans="2:6" ht="12.75">
      <c r="B8" s="68">
        <v>44292</v>
      </c>
      <c r="C8">
        <v>21003</v>
      </c>
      <c r="D8" t="s">
        <v>252</v>
      </c>
      <c r="E8" s="67">
        <v>47955</v>
      </c>
      <c r="F8">
        <v>0</v>
      </c>
    </row>
    <row r="9" spans="2:6" ht="12.75">
      <c r="B9" s="68">
        <v>44294</v>
      </c>
      <c r="C9">
        <v>21030</v>
      </c>
      <c r="D9" t="s">
        <v>250</v>
      </c>
      <c r="E9" s="67">
        <v>55718</v>
      </c>
      <c r="F9">
        <v>0</v>
      </c>
    </row>
    <row r="10" spans="2:6" ht="12.75">
      <c r="B10" s="68">
        <v>44295</v>
      </c>
      <c r="C10">
        <v>21031</v>
      </c>
      <c r="D10" t="s">
        <v>249</v>
      </c>
      <c r="E10" s="67">
        <v>42608</v>
      </c>
      <c r="F10">
        <v>0</v>
      </c>
    </row>
    <row r="11" spans="2:6" ht="12.75">
      <c r="B11" s="68">
        <v>44315</v>
      </c>
      <c r="C11">
        <v>21004</v>
      </c>
      <c r="D11" t="s">
        <v>253</v>
      </c>
      <c r="E11" s="67">
        <v>35995</v>
      </c>
      <c r="F11">
        <v>0</v>
      </c>
    </row>
    <row r="12" spans="2:6" ht="12.75">
      <c r="B12" s="68">
        <v>44363</v>
      </c>
      <c r="C12">
        <v>21005</v>
      </c>
      <c r="D12" t="s">
        <v>254</v>
      </c>
      <c r="E12" s="67">
        <v>6830</v>
      </c>
      <c r="F12">
        <v>0</v>
      </c>
    </row>
    <row r="13" spans="2:6" ht="12.75">
      <c r="B13" s="68">
        <v>44413</v>
      </c>
      <c r="C13">
        <v>21013</v>
      </c>
      <c r="D13" t="s">
        <v>255</v>
      </c>
      <c r="E13" s="67">
        <v>18000</v>
      </c>
      <c r="F13">
        <v>0</v>
      </c>
    </row>
    <row r="14" spans="2:6" ht="12.75">
      <c r="B14" s="68">
        <v>44476</v>
      </c>
      <c r="C14">
        <v>21007</v>
      </c>
      <c r="D14" t="s">
        <v>256</v>
      </c>
      <c r="E14" s="67">
        <v>10600</v>
      </c>
      <c r="F14">
        <v>0</v>
      </c>
    </row>
    <row r="15" spans="2:6" ht="12.75">
      <c r="B15" s="68">
        <v>44481</v>
      </c>
      <c r="C15">
        <v>21008</v>
      </c>
      <c r="D15" t="s">
        <v>257</v>
      </c>
      <c r="E15" s="67">
        <v>9315</v>
      </c>
      <c r="F15">
        <v>0</v>
      </c>
    </row>
    <row r="16" spans="2:5" ht="12.75">
      <c r="B16">
        <v>501.011</v>
      </c>
      <c r="C16" t="s">
        <v>37</v>
      </c>
      <c r="D16" s="67">
        <v>29600</v>
      </c>
      <c r="E16">
        <v>0</v>
      </c>
    </row>
    <row r="17" spans="2:6" ht="12.75">
      <c r="B17" s="68">
        <v>44551</v>
      </c>
      <c r="C17">
        <v>2110144</v>
      </c>
      <c r="D17" t="s">
        <v>258</v>
      </c>
      <c r="E17" s="67">
        <v>29600</v>
      </c>
      <c r="F17">
        <v>0</v>
      </c>
    </row>
    <row r="18" spans="2:5" ht="12.75">
      <c r="B18">
        <v>501.02</v>
      </c>
      <c r="C18" t="s">
        <v>1</v>
      </c>
      <c r="D18" s="67">
        <v>85500</v>
      </c>
      <c r="E18">
        <v>0</v>
      </c>
    </row>
    <row r="19" spans="2:6" ht="12.75">
      <c r="B19" s="68">
        <v>44561</v>
      </c>
      <c r="C19">
        <v>219009</v>
      </c>
      <c r="D19" t="s">
        <v>1</v>
      </c>
      <c r="E19" s="67">
        <v>85500</v>
      </c>
      <c r="F19">
        <v>0</v>
      </c>
    </row>
    <row r="20" spans="2:5" ht="12.75">
      <c r="B20">
        <v>501.04</v>
      </c>
      <c r="C20" t="s">
        <v>2</v>
      </c>
      <c r="D20" s="67">
        <v>12241.02</v>
      </c>
      <c r="E20">
        <v>0</v>
      </c>
    </row>
    <row r="21" spans="2:6" ht="12.75">
      <c r="B21" s="68">
        <v>44286</v>
      </c>
      <c r="C21">
        <v>21018</v>
      </c>
      <c r="D21" t="s">
        <v>259</v>
      </c>
      <c r="E21" s="67">
        <v>3224</v>
      </c>
      <c r="F21">
        <v>0</v>
      </c>
    </row>
    <row r="22" spans="2:6" ht="12.75">
      <c r="B22" s="68">
        <v>44316</v>
      </c>
      <c r="C22">
        <v>21032</v>
      </c>
      <c r="D22" t="s">
        <v>260</v>
      </c>
      <c r="E22" s="67">
        <v>1851.17</v>
      </c>
      <c r="F22">
        <v>0</v>
      </c>
    </row>
    <row r="23" spans="2:6" ht="12.75">
      <c r="B23" s="68">
        <v>44316</v>
      </c>
      <c r="C23">
        <v>2110075</v>
      </c>
      <c r="D23" t="s">
        <v>261</v>
      </c>
      <c r="E23">
        <v>501</v>
      </c>
      <c r="F23">
        <v>0</v>
      </c>
    </row>
    <row r="24" spans="2:6" ht="12.75">
      <c r="B24" s="68">
        <v>44408</v>
      </c>
      <c r="C24">
        <v>21036</v>
      </c>
      <c r="D24" t="s">
        <v>262</v>
      </c>
      <c r="E24" s="67">
        <v>1947</v>
      </c>
      <c r="F24">
        <v>0</v>
      </c>
    </row>
    <row r="25" spans="2:6" ht="12.75">
      <c r="B25" s="68">
        <v>44439</v>
      </c>
      <c r="C25">
        <v>21038</v>
      </c>
      <c r="D25" t="s">
        <v>263</v>
      </c>
      <c r="E25">
        <v>164.5</v>
      </c>
      <c r="F25">
        <v>0</v>
      </c>
    </row>
    <row r="26" spans="2:6" ht="12.75">
      <c r="B26" s="68">
        <v>44500</v>
      </c>
      <c r="C26">
        <v>21042</v>
      </c>
      <c r="D26" t="s">
        <v>264</v>
      </c>
      <c r="E26" s="67">
        <v>2146.35</v>
      </c>
      <c r="F26">
        <v>0</v>
      </c>
    </row>
    <row r="27" spans="2:6" ht="12.75">
      <c r="B27" s="68">
        <v>44561</v>
      </c>
      <c r="C27">
        <v>21012</v>
      </c>
      <c r="D27" t="s">
        <v>105</v>
      </c>
      <c r="E27" s="67">
        <v>2407</v>
      </c>
      <c r="F27">
        <v>0</v>
      </c>
    </row>
    <row r="28" spans="2:5" ht="12.75">
      <c r="B28">
        <v>501.05</v>
      </c>
      <c r="C28" t="s">
        <v>243</v>
      </c>
      <c r="D28" s="67">
        <v>28129</v>
      </c>
      <c r="E28">
        <v>0</v>
      </c>
    </row>
    <row r="29" spans="2:6" ht="12.75">
      <c r="B29" s="68">
        <v>44420</v>
      </c>
      <c r="C29">
        <v>2110108</v>
      </c>
      <c r="D29" t="s">
        <v>265</v>
      </c>
      <c r="E29">
        <v>101</v>
      </c>
      <c r="F29">
        <v>0</v>
      </c>
    </row>
    <row r="30" spans="2:6" ht="12.75">
      <c r="B30" s="68">
        <v>44420</v>
      </c>
      <c r="C30">
        <v>2110108</v>
      </c>
      <c r="D30" t="s">
        <v>265</v>
      </c>
      <c r="E30" s="67">
        <v>2600</v>
      </c>
      <c r="F30">
        <v>0</v>
      </c>
    </row>
    <row r="31" spans="2:6" ht="12.75">
      <c r="B31" s="68">
        <v>44420</v>
      </c>
      <c r="C31">
        <v>2110108</v>
      </c>
      <c r="D31" t="s">
        <v>265</v>
      </c>
      <c r="E31">
        <v>888</v>
      </c>
      <c r="F31">
        <v>0</v>
      </c>
    </row>
    <row r="32" spans="2:6" ht="12.75">
      <c r="B32" s="68">
        <v>44519</v>
      </c>
      <c r="C32">
        <v>2110128</v>
      </c>
      <c r="D32" t="s">
        <v>266</v>
      </c>
      <c r="E32" s="67">
        <v>9968</v>
      </c>
      <c r="F32">
        <v>0</v>
      </c>
    </row>
    <row r="33" spans="2:6" ht="12.75">
      <c r="B33" s="68">
        <v>44519</v>
      </c>
      <c r="C33">
        <v>2110128</v>
      </c>
      <c r="D33" t="s">
        <v>266</v>
      </c>
      <c r="E33" s="67">
        <v>9930</v>
      </c>
      <c r="F33">
        <v>0</v>
      </c>
    </row>
    <row r="34" spans="2:6" ht="12.75">
      <c r="B34" s="68">
        <v>44519</v>
      </c>
      <c r="C34">
        <v>2110128</v>
      </c>
      <c r="D34" t="s">
        <v>266</v>
      </c>
      <c r="E34">
        <v>312</v>
      </c>
      <c r="F34">
        <v>0</v>
      </c>
    </row>
    <row r="35" spans="2:6" ht="12.75">
      <c r="B35" s="68">
        <v>44519</v>
      </c>
      <c r="C35">
        <v>2110128</v>
      </c>
      <c r="D35" t="s">
        <v>266</v>
      </c>
      <c r="E35" s="67">
        <v>4330</v>
      </c>
      <c r="F35">
        <v>0</v>
      </c>
    </row>
    <row r="36" spans="2:5" ht="12.75">
      <c r="B36">
        <v>501.09</v>
      </c>
      <c r="C36" t="s">
        <v>59</v>
      </c>
      <c r="D36">
        <v>929.6</v>
      </c>
      <c r="E36">
        <v>0</v>
      </c>
    </row>
    <row r="37" spans="2:6" ht="12.75">
      <c r="B37" s="68">
        <v>44312</v>
      </c>
      <c r="C37">
        <v>2110071</v>
      </c>
      <c r="D37" t="s">
        <v>267</v>
      </c>
      <c r="E37">
        <v>160</v>
      </c>
      <c r="F37">
        <v>0</v>
      </c>
    </row>
    <row r="38" spans="2:6" ht="12.75">
      <c r="B38" s="68">
        <v>44316</v>
      </c>
      <c r="C38">
        <v>21032</v>
      </c>
      <c r="D38" t="s">
        <v>260</v>
      </c>
      <c r="E38">
        <v>149.5</v>
      </c>
      <c r="F38">
        <v>0</v>
      </c>
    </row>
    <row r="39" spans="2:6" ht="12.75">
      <c r="B39" s="68">
        <v>44397</v>
      </c>
      <c r="C39">
        <v>2110103</v>
      </c>
      <c r="D39" t="s">
        <v>268</v>
      </c>
      <c r="E39">
        <v>170</v>
      </c>
      <c r="F39">
        <v>0</v>
      </c>
    </row>
    <row r="40" spans="2:6" ht="12.75">
      <c r="B40" s="68">
        <v>44469</v>
      </c>
      <c r="C40">
        <v>21040</v>
      </c>
      <c r="D40" t="s">
        <v>269</v>
      </c>
      <c r="E40">
        <v>131.6</v>
      </c>
      <c r="F40">
        <v>0</v>
      </c>
    </row>
    <row r="41" spans="2:6" ht="12.75">
      <c r="B41" s="68">
        <v>44500</v>
      </c>
      <c r="C41">
        <v>21042</v>
      </c>
      <c r="D41" t="s">
        <v>264</v>
      </c>
      <c r="E41">
        <v>172.5</v>
      </c>
      <c r="F41">
        <v>0</v>
      </c>
    </row>
    <row r="42" spans="2:6" ht="12.75">
      <c r="B42" s="68">
        <v>44530</v>
      </c>
      <c r="C42">
        <v>21044</v>
      </c>
      <c r="D42" t="s">
        <v>270</v>
      </c>
      <c r="E42">
        <v>146</v>
      </c>
      <c r="F42">
        <v>0</v>
      </c>
    </row>
    <row r="43" spans="2:5" ht="12.75">
      <c r="B43">
        <v>501.1</v>
      </c>
      <c r="C43" t="s">
        <v>5</v>
      </c>
      <c r="D43" s="67">
        <v>246385.42</v>
      </c>
      <c r="E43">
        <v>0</v>
      </c>
    </row>
    <row r="44" spans="2:6" ht="12.75">
      <c r="B44" s="68">
        <v>44285</v>
      </c>
      <c r="C44">
        <v>2110053</v>
      </c>
      <c r="D44" t="s">
        <v>271</v>
      </c>
      <c r="E44" s="67">
        <v>9925</v>
      </c>
      <c r="F44">
        <v>0</v>
      </c>
    </row>
    <row r="45" spans="2:6" ht="12.75">
      <c r="B45" s="68">
        <v>44408</v>
      </c>
      <c r="C45">
        <v>21019</v>
      </c>
      <c r="D45" t="s">
        <v>272</v>
      </c>
      <c r="E45" s="67">
        <v>83160</v>
      </c>
      <c r="F45">
        <v>0</v>
      </c>
    </row>
    <row r="46" spans="2:6" ht="12.75">
      <c r="B46" s="68">
        <v>44439</v>
      </c>
      <c r="C46">
        <v>219002</v>
      </c>
      <c r="D46" t="s">
        <v>273</v>
      </c>
      <c r="E46">
        <v>112</v>
      </c>
      <c r="F46">
        <v>0</v>
      </c>
    </row>
    <row r="47" spans="2:6" ht="12.75">
      <c r="B47" s="68">
        <v>44439</v>
      </c>
      <c r="C47">
        <v>219002</v>
      </c>
      <c r="D47" t="s">
        <v>273</v>
      </c>
      <c r="E47">
        <v>-2.18</v>
      </c>
      <c r="F47">
        <v>0</v>
      </c>
    </row>
    <row r="48" spans="2:6" ht="12.75">
      <c r="B48" s="68">
        <v>44439</v>
      </c>
      <c r="C48">
        <v>219002</v>
      </c>
      <c r="D48" t="s">
        <v>273</v>
      </c>
      <c r="E48" s="67">
        <v>1604.25</v>
      </c>
      <c r="F48">
        <v>0</v>
      </c>
    </row>
    <row r="49" spans="2:6" ht="12.75">
      <c r="B49" s="68">
        <v>44439</v>
      </c>
      <c r="C49">
        <v>219002</v>
      </c>
      <c r="D49" t="s">
        <v>273</v>
      </c>
      <c r="E49">
        <v>644.5</v>
      </c>
      <c r="F49">
        <v>0</v>
      </c>
    </row>
    <row r="50" spans="2:6" ht="12.75">
      <c r="B50" s="68">
        <v>44439</v>
      </c>
      <c r="C50">
        <v>219002</v>
      </c>
      <c r="D50" t="s">
        <v>273</v>
      </c>
      <c r="E50">
        <v>236.37</v>
      </c>
      <c r="F50">
        <v>0</v>
      </c>
    </row>
    <row r="51" spans="1:3" ht="12.75">
      <c r="A51" t="s">
        <v>274</v>
      </c>
      <c r="B51" t="s">
        <v>275</v>
      </c>
      <c r="C51" t="s">
        <v>276</v>
      </c>
    </row>
    <row r="52" ht="12.75">
      <c r="A52" t="s">
        <v>277</v>
      </c>
    </row>
    <row r="53" spans="2:7" ht="12.75">
      <c r="B53" t="s">
        <v>278</v>
      </c>
      <c r="C53" t="s">
        <v>279</v>
      </c>
      <c r="D53" t="s">
        <v>280</v>
      </c>
      <c r="E53" t="s">
        <v>281</v>
      </c>
      <c r="F53" t="s">
        <v>282</v>
      </c>
      <c r="G53" t="s">
        <v>283</v>
      </c>
    </row>
    <row r="54" spans="2:6" ht="12.75">
      <c r="B54" s="68">
        <v>44439</v>
      </c>
      <c r="C54">
        <v>219002</v>
      </c>
      <c r="D54" t="s">
        <v>273</v>
      </c>
      <c r="E54">
        <v>127.7</v>
      </c>
      <c r="F54">
        <v>0</v>
      </c>
    </row>
    <row r="55" spans="2:6" ht="12.75">
      <c r="B55" s="68">
        <v>44439</v>
      </c>
      <c r="C55">
        <v>219002</v>
      </c>
      <c r="D55" t="s">
        <v>273</v>
      </c>
      <c r="E55">
        <v>292.6</v>
      </c>
      <c r="F55">
        <v>0</v>
      </c>
    </row>
    <row r="56" spans="2:6" ht="12.75">
      <c r="B56" s="68">
        <v>44439</v>
      </c>
      <c r="C56">
        <v>219002</v>
      </c>
      <c r="D56" t="s">
        <v>273</v>
      </c>
      <c r="E56" s="67">
        <v>20000</v>
      </c>
      <c r="F56">
        <v>0</v>
      </c>
    </row>
    <row r="57" spans="2:6" ht="12.75">
      <c r="B57" s="68">
        <v>44439</v>
      </c>
      <c r="C57">
        <v>219002</v>
      </c>
      <c r="D57" t="s">
        <v>273</v>
      </c>
      <c r="E57">
        <v>278</v>
      </c>
      <c r="F57">
        <v>0</v>
      </c>
    </row>
    <row r="58" spans="2:6" ht="12.75">
      <c r="B58" s="68">
        <v>44439</v>
      </c>
      <c r="C58">
        <v>219002</v>
      </c>
      <c r="D58" t="s">
        <v>273</v>
      </c>
      <c r="E58" s="67">
        <v>1691.5</v>
      </c>
      <c r="F58">
        <v>0</v>
      </c>
    </row>
    <row r="59" spans="2:6" ht="12.75">
      <c r="B59" s="68">
        <v>44439</v>
      </c>
      <c r="C59">
        <v>219002</v>
      </c>
      <c r="D59" t="s">
        <v>273</v>
      </c>
      <c r="E59" s="67">
        <v>19291</v>
      </c>
      <c r="F59">
        <v>0</v>
      </c>
    </row>
    <row r="60" spans="2:6" ht="12.75">
      <c r="B60" s="68">
        <v>44439</v>
      </c>
      <c r="C60">
        <v>219002</v>
      </c>
      <c r="D60" t="s">
        <v>273</v>
      </c>
      <c r="E60">
        <v>940</v>
      </c>
      <c r="F60">
        <v>0</v>
      </c>
    </row>
    <row r="61" spans="2:6" ht="12.75">
      <c r="B61" s="68">
        <v>44439</v>
      </c>
      <c r="C61">
        <v>219002</v>
      </c>
      <c r="D61" t="s">
        <v>273</v>
      </c>
      <c r="E61" s="67">
        <v>2053.5</v>
      </c>
      <c r="F61">
        <v>0</v>
      </c>
    </row>
    <row r="62" spans="2:6" ht="12.75">
      <c r="B62" s="68">
        <v>44439</v>
      </c>
      <c r="C62">
        <v>219002</v>
      </c>
      <c r="D62" t="s">
        <v>273</v>
      </c>
      <c r="E62">
        <v>135.8</v>
      </c>
      <c r="F62">
        <v>0</v>
      </c>
    </row>
    <row r="63" spans="2:6" ht="12.75">
      <c r="B63" s="68">
        <v>44439</v>
      </c>
      <c r="C63">
        <v>219002</v>
      </c>
      <c r="D63" t="s">
        <v>273</v>
      </c>
      <c r="E63">
        <v>480.38</v>
      </c>
      <c r="F63">
        <v>0</v>
      </c>
    </row>
    <row r="64" spans="2:6" ht="12.75">
      <c r="B64" s="68">
        <v>44439</v>
      </c>
      <c r="C64">
        <v>219002</v>
      </c>
      <c r="D64" t="s">
        <v>273</v>
      </c>
      <c r="E64" s="67">
        <v>4531</v>
      </c>
      <c r="F64">
        <v>0</v>
      </c>
    </row>
    <row r="65" spans="2:6" ht="12.75">
      <c r="B65" s="68">
        <v>44439</v>
      </c>
      <c r="C65">
        <v>219002</v>
      </c>
      <c r="D65" t="s">
        <v>273</v>
      </c>
      <c r="E65">
        <v>749.42</v>
      </c>
      <c r="F65">
        <v>0</v>
      </c>
    </row>
    <row r="66" spans="2:6" ht="12.75">
      <c r="B66" s="68">
        <v>44439</v>
      </c>
      <c r="C66">
        <v>219002</v>
      </c>
      <c r="D66" t="s">
        <v>273</v>
      </c>
      <c r="E66">
        <v>352.4</v>
      </c>
      <c r="F66">
        <v>0</v>
      </c>
    </row>
    <row r="67" spans="2:6" ht="12.75">
      <c r="B67" s="68">
        <v>44439</v>
      </c>
      <c r="C67">
        <v>219002</v>
      </c>
      <c r="D67" t="s">
        <v>273</v>
      </c>
      <c r="E67">
        <v>449</v>
      </c>
      <c r="F67">
        <v>0</v>
      </c>
    </row>
    <row r="68" spans="2:6" ht="12.75">
      <c r="B68" s="68">
        <v>44439</v>
      </c>
      <c r="C68">
        <v>219002</v>
      </c>
      <c r="D68" t="s">
        <v>273</v>
      </c>
      <c r="E68">
        <v>180</v>
      </c>
      <c r="F68">
        <v>0</v>
      </c>
    </row>
    <row r="69" spans="2:6" ht="12.75">
      <c r="B69" s="68">
        <v>44439</v>
      </c>
      <c r="C69">
        <v>219002</v>
      </c>
      <c r="D69" t="s">
        <v>273</v>
      </c>
      <c r="E69" s="67">
        <v>22326.19</v>
      </c>
      <c r="F69">
        <v>0</v>
      </c>
    </row>
    <row r="70" spans="2:6" ht="12.75">
      <c r="B70" s="68">
        <v>44439</v>
      </c>
      <c r="C70">
        <v>219002</v>
      </c>
      <c r="D70" t="s">
        <v>273</v>
      </c>
      <c r="E70">
        <v>105</v>
      </c>
      <c r="F70">
        <v>0</v>
      </c>
    </row>
    <row r="71" spans="2:6" ht="12.75">
      <c r="B71" s="68">
        <v>44439</v>
      </c>
      <c r="C71">
        <v>219002</v>
      </c>
      <c r="D71" t="s">
        <v>273</v>
      </c>
      <c r="E71">
        <v>403.07</v>
      </c>
      <c r="F71">
        <v>0</v>
      </c>
    </row>
    <row r="72" spans="2:6" ht="12.75">
      <c r="B72" s="68">
        <v>44439</v>
      </c>
      <c r="C72">
        <v>219002</v>
      </c>
      <c r="D72" t="s">
        <v>273</v>
      </c>
      <c r="E72">
        <v>409</v>
      </c>
      <c r="F72">
        <v>0</v>
      </c>
    </row>
    <row r="73" spans="2:6" ht="12.75">
      <c r="B73" s="68">
        <v>44439</v>
      </c>
      <c r="C73">
        <v>219002</v>
      </c>
      <c r="D73" t="s">
        <v>273</v>
      </c>
      <c r="E73">
        <v>199</v>
      </c>
      <c r="F73">
        <v>0</v>
      </c>
    </row>
    <row r="74" spans="2:6" ht="12.75">
      <c r="B74" s="68">
        <v>44439</v>
      </c>
      <c r="C74">
        <v>219002</v>
      </c>
      <c r="D74" t="s">
        <v>273</v>
      </c>
      <c r="E74">
        <v>139.3</v>
      </c>
      <c r="F74">
        <v>0</v>
      </c>
    </row>
    <row r="75" spans="2:6" ht="12.75">
      <c r="B75" s="68">
        <v>44439</v>
      </c>
      <c r="C75">
        <v>219002</v>
      </c>
      <c r="D75" t="s">
        <v>273</v>
      </c>
      <c r="E75">
        <v>794.7</v>
      </c>
      <c r="F75">
        <v>0</v>
      </c>
    </row>
    <row r="76" spans="2:6" ht="12.75">
      <c r="B76" s="68">
        <v>44439</v>
      </c>
      <c r="C76">
        <v>219002</v>
      </c>
      <c r="D76" t="s">
        <v>273</v>
      </c>
      <c r="E76" s="67">
        <v>2802.71</v>
      </c>
      <c r="F76">
        <v>0</v>
      </c>
    </row>
    <row r="77" spans="2:6" ht="12.75">
      <c r="B77" s="68">
        <v>44439</v>
      </c>
      <c r="C77">
        <v>219002</v>
      </c>
      <c r="D77" t="s">
        <v>273</v>
      </c>
      <c r="E77">
        <v>266</v>
      </c>
      <c r="F77">
        <v>0</v>
      </c>
    </row>
    <row r="78" spans="2:6" ht="12.75">
      <c r="B78" s="68">
        <v>44439</v>
      </c>
      <c r="C78">
        <v>219002</v>
      </c>
      <c r="D78" t="s">
        <v>273</v>
      </c>
      <c r="E78">
        <v>395</v>
      </c>
      <c r="F78">
        <v>0</v>
      </c>
    </row>
    <row r="79" spans="2:6" ht="12.75">
      <c r="B79" s="68">
        <v>44439</v>
      </c>
      <c r="C79">
        <v>219002</v>
      </c>
      <c r="D79" t="s">
        <v>273</v>
      </c>
      <c r="E79" s="67">
        <v>4598</v>
      </c>
      <c r="F79">
        <v>0</v>
      </c>
    </row>
    <row r="80" spans="2:6" ht="12.75">
      <c r="B80" s="68">
        <v>44439</v>
      </c>
      <c r="C80">
        <v>219002</v>
      </c>
      <c r="D80" t="s">
        <v>273</v>
      </c>
      <c r="E80">
        <v>952.9</v>
      </c>
      <c r="F80">
        <v>0</v>
      </c>
    </row>
    <row r="81" spans="2:6" ht="12.75">
      <c r="B81" s="68">
        <v>44439</v>
      </c>
      <c r="C81">
        <v>219002</v>
      </c>
      <c r="D81" t="s">
        <v>273</v>
      </c>
      <c r="E81" s="67">
        <v>2007</v>
      </c>
      <c r="F81">
        <v>0</v>
      </c>
    </row>
    <row r="82" spans="2:6" ht="12.75">
      <c r="B82" s="68">
        <v>44439</v>
      </c>
      <c r="C82">
        <v>219002</v>
      </c>
      <c r="D82" t="s">
        <v>273</v>
      </c>
      <c r="E82" s="67">
        <v>1559</v>
      </c>
      <c r="F82">
        <v>0</v>
      </c>
    </row>
    <row r="83" spans="2:6" ht="12.75">
      <c r="B83" s="68">
        <v>44439</v>
      </c>
      <c r="C83">
        <v>219002</v>
      </c>
      <c r="D83" t="s">
        <v>273</v>
      </c>
      <c r="E83">
        <v>624.9</v>
      </c>
      <c r="F83">
        <v>0</v>
      </c>
    </row>
    <row r="84" spans="2:6" ht="12.75">
      <c r="B84" s="68">
        <v>44439</v>
      </c>
      <c r="C84">
        <v>219002</v>
      </c>
      <c r="D84" t="s">
        <v>273</v>
      </c>
      <c r="E84" s="67">
        <v>1035.2</v>
      </c>
      <c r="F84">
        <v>0</v>
      </c>
    </row>
    <row r="85" spans="2:6" ht="12.75">
      <c r="B85" s="68">
        <v>44439</v>
      </c>
      <c r="C85">
        <v>219002</v>
      </c>
      <c r="D85" t="s">
        <v>273</v>
      </c>
      <c r="E85">
        <v>53</v>
      </c>
      <c r="F85">
        <v>0</v>
      </c>
    </row>
    <row r="86" spans="2:6" ht="12.75">
      <c r="B86" s="68">
        <v>44439</v>
      </c>
      <c r="C86">
        <v>219002</v>
      </c>
      <c r="D86" t="s">
        <v>273</v>
      </c>
      <c r="E86">
        <v>97</v>
      </c>
      <c r="F86">
        <v>0</v>
      </c>
    </row>
    <row r="87" spans="2:6" ht="12.75">
      <c r="B87" s="68">
        <v>44439</v>
      </c>
      <c r="C87">
        <v>219002</v>
      </c>
      <c r="D87" t="s">
        <v>273</v>
      </c>
      <c r="E87">
        <v>41</v>
      </c>
      <c r="F87">
        <v>0</v>
      </c>
    </row>
    <row r="88" spans="2:6" ht="12.75">
      <c r="B88" s="68">
        <v>44439</v>
      </c>
      <c r="C88">
        <v>219002</v>
      </c>
      <c r="D88" t="s">
        <v>273</v>
      </c>
      <c r="E88">
        <v>55</v>
      </c>
      <c r="F88">
        <v>0</v>
      </c>
    </row>
    <row r="89" spans="2:6" ht="12.75">
      <c r="B89" s="68">
        <v>44439</v>
      </c>
      <c r="C89">
        <v>219002</v>
      </c>
      <c r="D89" t="s">
        <v>273</v>
      </c>
      <c r="E89" s="67">
        <v>1111.7</v>
      </c>
      <c r="F89">
        <v>0</v>
      </c>
    </row>
    <row r="90" spans="2:6" ht="12.75">
      <c r="B90" s="68">
        <v>44439</v>
      </c>
      <c r="C90">
        <v>219002</v>
      </c>
      <c r="D90" t="s">
        <v>273</v>
      </c>
      <c r="E90">
        <v>59.8</v>
      </c>
      <c r="F90">
        <v>0</v>
      </c>
    </row>
    <row r="91" spans="2:6" ht="12.75">
      <c r="B91" s="68">
        <v>44439</v>
      </c>
      <c r="C91">
        <v>219002</v>
      </c>
      <c r="D91" t="s">
        <v>273</v>
      </c>
      <c r="E91" s="67">
        <v>1038.45</v>
      </c>
      <c r="F91">
        <v>0</v>
      </c>
    </row>
    <row r="92" spans="2:6" ht="12.75">
      <c r="B92" s="68">
        <v>44439</v>
      </c>
      <c r="C92">
        <v>219002</v>
      </c>
      <c r="D92" t="s">
        <v>273</v>
      </c>
      <c r="E92">
        <v>491</v>
      </c>
      <c r="F92">
        <v>0</v>
      </c>
    </row>
    <row r="93" spans="2:6" ht="12.75">
      <c r="B93" s="68">
        <v>44439</v>
      </c>
      <c r="C93">
        <v>219002</v>
      </c>
      <c r="D93" t="s">
        <v>273</v>
      </c>
      <c r="E93">
        <v>835.15</v>
      </c>
      <c r="F93">
        <v>0</v>
      </c>
    </row>
    <row r="94" spans="2:6" ht="12.75">
      <c r="B94" s="68">
        <v>44439</v>
      </c>
      <c r="C94">
        <v>219002</v>
      </c>
      <c r="D94" t="s">
        <v>273</v>
      </c>
      <c r="E94">
        <v>384</v>
      </c>
      <c r="F94">
        <v>0</v>
      </c>
    </row>
    <row r="95" spans="2:6" ht="12.75">
      <c r="B95" s="68">
        <v>44439</v>
      </c>
      <c r="C95">
        <v>219002</v>
      </c>
      <c r="D95" t="s">
        <v>273</v>
      </c>
      <c r="E95">
        <v>70</v>
      </c>
      <c r="F95">
        <v>0</v>
      </c>
    </row>
    <row r="96" spans="2:6" ht="12.75">
      <c r="B96" s="68">
        <v>44439</v>
      </c>
      <c r="C96">
        <v>219002</v>
      </c>
      <c r="D96" t="s">
        <v>273</v>
      </c>
      <c r="E96" s="67">
        <v>13697</v>
      </c>
      <c r="F96">
        <v>0</v>
      </c>
    </row>
    <row r="97" spans="2:6" ht="12.75">
      <c r="B97" s="68">
        <v>44439</v>
      </c>
      <c r="C97">
        <v>219002</v>
      </c>
      <c r="D97" t="s">
        <v>273</v>
      </c>
      <c r="E97" s="67">
        <v>4429</v>
      </c>
      <c r="F97">
        <v>0</v>
      </c>
    </row>
    <row r="98" spans="2:6" ht="12.75">
      <c r="B98" s="68">
        <v>44439</v>
      </c>
      <c r="C98">
        <v>219002</v>
      </c>
      <c r="D98" t="s">
        <v>273</v>
      </c>
      <c r="E98">
        <v>373</v>
      </c>
      <c r="F98">
        <v>0</v>
      </c>
    </row>
    <row r="99" spans="2:6" ht="12.75">
      <c r="B99" s="68">
        <v>44439</v>
      </c>
      <c r="C99">
        <v>219002</v>
      </c>
      <c r="D99" t="s">
        <v>273</v>
      </c>
      <c r="E99">
        <v>70</v>
      </c>
      <c r="F99">
        <v>0</v>
      </c>
    </row>
    <row r="100" spans="2:6" ht="12.75">
      <c r="B100" s="68">
        <v>44439</v>
      </c>
      <c r="C100">
        <v>219002</v>
      </c>
      <c r="D100" t="s">
        <v>273</v>
      </c>
      <c r="E100">
        <v>265</v>
      </c>
      <c r="F100">
        <v>0</v>
      </c>
    </row>
    <row r="101" spans="2:6" ht="12.75">
      <c r="B101" s="68">
        <v>44439</v>
      </c>
      <c r="C101">
        <v>219002</v>
      </c>
      <c r="D101" t="s">
        <v>273</v>
      </c>
      <c r="E101">
        <v>354.4</v>
      </c>
      <c r="F101">
        <v>0</v>
      </c>
    </row>
    <row r="102" spans="2:6" ht="12.75">
      <c r="B102" s="68">
        <v>44439</v>
      </c>
      <c r="C102">
        <v>219002</v>
      </c>
      <c r="D102" t="s">
        <v>273</v>
      </c>
      <c r="E102" s="67">
        <v>1383.71</v>
      </c>
      <c r="F102">
        <v>0</v>
      </c>
    </row>
    <row r="103" spans="2:6" ht="12.75">
      <c r="B103" s="68">
        <v>44439</v>
      </c>
      <c r="C103">
        <v>219002</v>
      </c>
      <c r="D103" t="s">
        <v>273</v>
      </c>
      <c r="E103" s="67">
        <v>3630</v>
      </c>
      <c r="F103">
        <v>0</v>
      </c>
    </row>
    <row r="104" spans="2:6" ht="12.75">
      <c r="B104" s="68">
        <v>44439</v>
      </c>
      <c r="C104">
        <v>219002</v>
      </c>
      <c r="D104" t="s">
        <v>273</v>
      </c>
      <c r="E104">
        <v>687</v>
      </c>
      <c r="F104">
        <v>0</v>
      </c>
    </row>
    <row r="105" spans="2:6" ht="12.75">
      <c r="B105" s="68">
        <v>44439</v>
      </c>
      <c r="C105">
        <v>219002</v>
      </c>
      <c r="D105" t="s">
        <v>273</v>
      </c>
      <c r="E105" s="67">
        <v>1223</v>
      </c>
      <c r="F105">
        <v>0</v>
      </c>
    </row>
    <row r="106" spans="2:6" ht="12.75">
      <c r="B106" s="68">
        <v>44439</v>
      </c>
      <c r="C106">
        <v>219002</v>
      </c>
      <c r="D106" t="s">
        <v>273</v>
      </c>
      <c r="E106" s="67">
        <v>6550</v>
      </c>
      <c r="F106">
        <v>0</v>
      </c>
    </row>
    <row r="107" spans="1:3" ht="12.75">
      <c r="A107" t="s">
        <v>274</v>
      </c>
      <c r="B107" t="s">
        <v>284</v>
      </c>
      <c r="C107" t="s">
        <v>276</v>
      </c>
    </row>
    <row r="108" ht="12.75">
      <c r="A108" t="s">
        <v>277</v>
      </c>
    </row>
    <row r="109" spans="2:7" ht="12.75">
      <c r="B109" t="s">
        <v>278</v>
      </c>
      <c r="C109" t="s">
        <v>279</v>
      </c>
      <c r="D109" t="s">
        <v>280</v>
      </c>
      <c r="E109" t="s">
        <v>281</v>
      </c>
      <c r="F109" t="s">
        <v>282</v>
      </c>
      <c r="G109" t="s">
        <v>283</v>
      </c>
    </row>
    <row r="110" spans="2:6" ht="12.75">
      <c r="B110" s="68">
        <v>44439</v>
      </c>
      <c r="C110">
        <v>219002</v>
      </c>
      <c r="D110" t="s">
        <v>273</v>
      </c>
      <c r="E110">
        <v>320</v>
      </c>
      <c r="F110">
        <v>0</v>
      </c>
    </row>
    <row r="111" spans="2:6" ht="12.75">
      <c r="B111" s="68">
        <v>44439</v>
      </c>
      <c r="C111">
        <v>219003</v>
      </c>
      <c r="D111" t="s">
        <v>285</v>
      </c>
      <c r="E111" s="67">
        <v>2905</v>
      </c>
      <c r="F111">
        <v>0</v>
      </c>
    </row>
    <row r="112" spans="2:6" ht="12.75">
      <c r="B112" s="68">
        <v>44439</v>
      </c>
      <c r="C112">
        <v>219003</v>
      </c>
      <c r="D112" t="s">
        <v>285</v>
      </c>
      <c r="E112">
        <v>-0.75</v>
      </c>
      <c r="F112">
        <v>0</v>
      </c>
    </row>
    <row r="113" spans="2:6" ht="12.75">
      <c r="B113" s="68">
        <v>44439</v>
      </c>
      <c r="C113">
        <v>219003</v>
      </c>
      <c r="D113" t="s">
        <v>285</v>
      </c>
      <c r="E113">
        <v>577</v>
      </c>
      <c r="F113">
        <v>0</v>
      </c>
    </row>
    <row r="114" spans="2:6" ht="12.75">
      <c r="B114" s="68">
        <v>44439</v>
      </c>
      <c r="C114">
        <v>219003</v>
      </c>
      <c r="D114" t="s">
        <v>285</v>
      </c>
      <c r="E114" s="67">
        <v>1250</v>
      </c>
      <c r="F114">
        <v>0</v>
      </c>
    </row>
    <row r="115" spans="2:6" ht="12.75">
      <c r="B115" s="68">
        <v>44439</v>
      </c>
      <c r="C115">
        <v>219003</v>
      </c>
      <c r="D115" t="s">
        <v>285</v>
      </c>
      <c r="E115" s="67">
        <v>1291</v>
      </c>
      <c r="F115">
        <v>0</v>
      </c>
    </row>
    <row r="116" spans="2:6" ht="12.75">
      <c r="B116" s="68">
        <v>44439</v>
      </c>
      <c r="C116">
        <v>219003</v>
      </c>
      <c r="D116" t="s">
        <v>285</v>
      </c>
      <c r="E116">
        <v>768</v>
      </c>
      <c r="F116">
        <v>0</v>
      </c>
    </row>
    <row r="117" spans="2:6" ht="12.75">
      <c r="B117" s="68">
        <v>44439</v>
      </c>
      <c r="C117">
        <v>219003</v>
      </c>
      <c r="D117" t="s">
        <v>285</v>
      </c>
      <c r="E117">
        <v>285</v>
      </c>
      <c r="F117">
        <v>0</v>
      </c>
    </row>
    <row r="118" spans="2:6" ht="12.75">
      <c r="B118" s="68">
        <v>44439</v>
      </c>
      <c r="C118">
        <v>219003</v>
      </c>
      <c r="D118" t="s">
        <v>285</v>
      </c>
      <c r="E118" s="67">
        <v>7431</v>
      </c>
      <c r="F118">
        <v>0</v>
      </c>
    </row>
    <row r="119" spans="2:6" ht="12.75">
      <c r="B119" s="68">
        <v>44439</v>
      </c>
      <c r="C119">
        <v>219003</v>
      </c>
      <c r="D119" t="s">
        <v>285</v>
      </c>
      <c r="E119">
        <v>801</v>
      </c>
      <c r="F119">
        <v>0</v>
      </c>
    </row>
    <row r="120" spans="2:6" ht="12.75">
      <c r="B120" s="68">
        <v>44439</v>
      </c>
      <c r="C120">
        <v>219003</v>
      </c>
      <c r="D120" t="s">
        <v>285</v>
      </c>
      <c r="E120">
        <v>265</v>
      </c>
      <c r="F120">
        <v>0</v>
      </c>
    </row>
    <row r="121" spans="2:6" ht="12.75">
      <c r="B121" s="68">
        <v>44439</v>
      </c>
      <c r="C121">
        <v>219003</v>
      </c>
      <c r="D121" t="s">
        <v>285</v>
      </c>
      <c r="E121">
        <v>837</v>
      </c>
      <c r="F121">
        <v>0</v>
      </c>
    </row>
    <row r="122" spans="2:6" ht="12.75">
      <c r="B122" s="68">
        <v>44439</v>
      </c>
      <c r="C122">
        <v>219003</v>
      </c>
      <c r="D122" t="s">
        <v>285</v>
      </c>
      <c r="E122">
        <v>422</v>
      </c>
      <c r="F122">
        <v>0</v>
      </c>
    </row>
    <row r="123" spans="2:6" ht="12.75">
      <c r="B123" s="68">
        <v>44439</v>
      </c>
      <c r="C123">
        <v>219003</v>
      </c>
      <c r="D123" t="s">
        <v>285</v>
      </c>
      <c r="E123">
        <v>166</v>
      </c>
      <c r="F123">
        <v>0</v>
      </c>
    </row>
    <row r="124" spans="2:6" ht="12.75">
      <c r="B124" s="68">
        <v>44439</v>
      </c>
      <c r="C124">
        <v>219003</v>
      </c>
      <c r="D124" t="s">
        <v>285</v>
      </c>
      <c r="E124" s="67">
        <v>2918</v>
      </c>
      <c r="F124">
        <v>0</v>
      </c>
    </row>
    <row r="125" spans="2:6" ht="12.75">
      <c r="B125" s="68">
        <v>44439</v>
      </c>
      <c r="C125">
        <v>219003</v>
      </c>
      <c r="D125" t="s">
        <v>285</v>
      </c>
      <c r="E125">
        <v>302</v>
      </c>
      <c r="F125">
        <v>0</v>
      </c>
    </row>
    <row r="126" spans="2:6" ht="12.75">
      <c r="B126" s="68">
        <v>44439</v>
      </c>
      <c r="C126">
        <v>219003</v>
      </c>
      <c r="D126" t="s">
        <v>285</v>
      </c>
      <c r="E126">
        <v>518</v>
      </c>
      <c r="F126">
        <v>0</v>
      </c>
    </row>
    <row r="127" spans="2:6" ht="12.75">
      <c r="B127" s="68">
        <v>44439</v>
      </c>
      <c r="C127">
        <v>219003</v>
      </c>
      <c r="D127" t="s">
        <v>285</v>
      </c>
      <c r="E127" s="67">
        <v>1707.23</v>
      </c>
      <c r="F127">
        <v>0</v>
      </c>
    </row>
    <row r="128" spans="2:6" ht="12.75">
      <c r="B128" s="68">
        <v>44439</v>
      </c>
      <c r="C128">
        <v>219003</v>
      </c>
      <c r="D128" t="s">
        <v>285</v>
      </c>
      <c r="E128">
        <v>90</v>
      </c>
      <c r="F128">
        <v>0</v>
      </c>
    </row>
    <row r="129" spans="2:6" ht="12.75">
      <c r="B129" s="68">
        <v>44439</v>
      </c>
      <c r="C129">
        <v>219003</v>
      </c>
      <c r="D129" t="s">
        <v>285</v>
      </c>
      <c r="E129">
        <v>785.52</v>
      </c>
      <c r="F129">
        <v>0</v>
      </c>
    </row>
    <row r="130" spans="2:5" ht="12.75">
      <c r="B130">
        <v>501.11</v>
      </c>
      <c r="C130" t="s">
        <v>6</v>
      </c>
      <c r="D130" s="67">
        <v>65170</v>
      </c>
      <c r="E130">
        <v>0</v>
      </c>
    </row>
    <row r="131" spans="2:6" ht="12.75">
      <c r="B131" s="68">
        <v>44255</v>
      </c>
      <c r="C131">
        <v>21047</v>
      </c>
      <c r="D131" t="s">
        <v>286</v>
      </c>
      <c r="E131" s="67">
        <v>8557</v>
      </c>
      <c r="F131">
        <v>0</v>
      </c>
    </row>
    <row r="132" spans="2:6" ht="12.75">
      <c r="B132" s="68">
        <v>44320</v>
      </c>
      <c r="C132">
        <v>2110079</v>
      </c>
      <c r="D132" t="s">
        <v>287</v>
      </c>
      <c r="E132">
        <v>868</v>
      </c>
      <c r="F132">
        <v>0</v>
      </c>
    </row>
    <row r="133" spans="2:6" ht="12.75">
      <c r="B133" s="68">
        <v>44326</v>
      </c>
      <c r="C133">
        <v>21051</v>
      </c>
      <c r="D133" t="s">
        <v>288</v>
      </c>
      <c r="E133" s="67">
        <v>51613</v>
      </c>
      <c r="F133">
        <v>0</v>
      </c>
    </row>
    <row r="134" spans="2:6" ht="12.75">
      <c r="B134" s="68">
        <v>44470</v>
      </c>
      <c r="C134">
        <v>2110130</v>
      </c>
      <c r="D134" t="s">
        <v>289</v>
      </c>
      <c r="E134" s="67">
        <v>1300</v>
      </c>
      <c r="F134">
        <v>0</v>
      </c>
    </row>
    <row r="135" spans="2:6" ht="12.75">
      <c r="B135" s="68">
        <v>44506</v>
      </c>
      <c r="C135">
        <v>2110123</v>
      </c>
      <c r="D135" t="s">
        <v>290</v>
      </c>
      <c r="E135" s="67">
        <v>1904</v>
      </c>
      <c r="F135">
        <v>0</v>
      </c>
    </row>
    <row r="136" spans="2:6" ht="12.75">
      <c r="B136" s="68">
        <v>44519</v>
      </c>
      <c r="C136">
        <v>2110132</v>
      </c>
      <c r="D136" t="s">
        <v>291</v>
      </c>
      <c r="E136">
        <v>928</v>
      </c>
      <c r="F136">
        <v>0</v>
      </c>
    </row>
    <row r="137" spans="2:5" ht="12.75">
      <c r="B137">
        <v>501.9</v>
      </c>
      <c r="C137" t="s">
        <v>60</v>
      </c>
      <c r="D137" s="67">
        <v>10492.38</v>
      </c>
      <c r="E137">
        <v>0</v>
      </c>
    </row>
    <row r="138" spans="2:6" ht="12.75">
      <c r="B138" s="68">
        <v>44198</v>
      </c>
      <c r="C138">
        <v>2110001</v>
      </c>
      <c r="D138" t="s">
        <v>292</v>
      </c>
      <c r="E138">
        <v>130</v>
      </c>
      <c r="F138">
        <v>0</v>
      </c>
    </row>
    <row r="139" spans="2:6" ht="12.75">
      <c r="B139" s="68">
        <v>44274</v>
      </c>
      <c r="C139">
        <v>2110044</v>
      </c>
      <c r="D139" t="s">
        <v>293</v>
      </c>
      <c r="E139">
        <v>150</v>
      </c>
      <c r="F139">
        <v>0</v>
      </c>
    </row>
    <row r="140" spans="2:6" ht="12.75">
      <c r="B140" s="68">
        <v>44316</v>
      </c>
      <c r="C140">
        <v>21032</v>
      </c>
      <c r="D140" t="s">
        <v>260</v>
      </c>
      <c r="E140">
        <v>31.33</v>
      </c>
      <c r="F140">
        <v>0</v>
      </c>
    </row>
    <row r="141" spans="2:6" ht="12.75">
      <c r="B141" s="68">
        <v>44316</v>
      </c>
      <c r="C141">
        <v>2110074</v>
      </c>
      <c r="D141" t="s">
        <v>294</v>
      </c>
      <c r="E141">
        <v>387</v>
      </c>
      <c r="F141">
        <v>0</v>
      </c>
    </row>
    <row r="142" spans="2:6" ht="12.75">
      <c r="B142" s="68">
        <v>44365</v>
      </c>
      <c r="C142">
        <v>21006</v>
      </c>
      <c r="D142" t="s">
        <v>295</v>
      </c>
      <c r="E142" s="67">
        <v>1663</v>
      </c>
      <c r="F142">
        <v>0</v>
      </c>
    </row>
    <row r="143" spans="2:6" ht="12.75">
      <c r="B143" s="68">
        <v>44439</v>
      </c>
      <c r="C143">
        <v>21038</v>
      </c>
      <c r="D143" t="s">
        <v>263</v>
      </c>
      <c r="E143">
        <v>31.5</v>
      </c>
      <c r="F143">
        <v>0</v>
      </c>
    </row>
    <row r="144" spans="2:6" ht="12.75">
      <c r="B144" s="68">
        <v>44469</v>
      </c>
      <c r="C144">
        <v>21040</v>
      </c>
      <c r="D144" t="s">
        <v>269</v>
      </c>
      <c r="E144">
        <v>36.4</v>
      </c>
      <c r="F144">
        <v>0</v>
      </c>
    </row>
    <row r="145" spans="2:6" ht="12.75">
      <c r="B145" s="68">
        <v>44477</v>
      </c>
      <c r="C145">
        <v>2110121</v>
      </c>
      <c r="D145" t="s">
        <v>296</v>
      </c>
      <c r="E145">
        <v>79</v>
      </c>
      <c r="F145">
        <v>0</v>
      </c>
    </row>
    <row r="146" spans="2:6" ht="12.75">
      <c r="B146" s="68">
        <v>44500</v>
      </c>
      <c r="C146">
        <v>21042</v>
      </c>
      <c r="D146" t="s">
        <v>264</v>
      </c>
      <c r="E146">
        <v>36.15</v>
      </c>
      <c r="F146">
        <v>0</v>
      </c>
    </row>
    <row r="147" spans="2:6" ht="12.75">
      <c r="B147" s="68">
        <v>44519</v>
      </c>
      <c r="C147">
        <v>2110133</v>
      </c>
      <c r="D147" t="s">
        <v>297</v>
      </c>
      <c r="E147">
        <v>78</v>
      </c>
      <c r="F147">
        <v>0</v>
      </c>
    </row>
    <row r="148" spans="2:6" ht="12.75">
      <c r="B148" s="68">
        <v>44519</v>
      </c>
      <c r="C148">
        <v>2110133</v>
      </c>
      <c r="D148" t="s">
        <v>297</v>
      </c>
      <c r="E148">
        <v>654</v>
      </c>
      <c r="F148">
        <v>0</v>
      </c>
    </row>
    <row r="149" spans="2:6" ht="12.75">
      <c r="B149" s="68">
        <v>44531</v>
      </c>
      <c r="C149">
        <v>21024</v>
      </c>
      <c r="D149" t="s">
        <v>298</v>
      </c>
      <c r="E149" s="67">
        <v>1663</v>
      </c>
      <c r="F149">
        <v>0</v>
      </c>
    </row>
    <row r="150" spans="2:6" ht="12.75">
      <c r="B150" s="68">
        <v>44536</v>
      </c>
      <c r="C150">
        <v>2110135</v>
      </c>
      <c r="D150" t="s">
        <v>299</v>
      </c>
      <c r="E150">
        <v>184</v>
      </c>
      <c r="F150">
        <v>0</v>
      </c>
    </row>
    <row r="151" spans="2:6" ht="12.75">
      <c r="B151" s="68">
        <v>44536</v>
      </c>
      <c r="C151">
        <v>2110135</v>
      </c>
      <c r="D151" t="s">
        <v>299</v>
      </c>
      <c r="E151">
        <v>190</v>
      </c>
      <c r="F151">
        <v>0</v>
      </c>
    </row>
    <row r="152" spans="2:6" ht="12.75">
      <c r="B152" s="68">
        <v>44536</v>
      </c>
      <c r="C152">
        <v>2110135</v>
      </c>
      <c r="D152" t="s">
        <v>299</v>
      </c>
      <c r="E152">
        <v>724</v>
      </c>
      <c r="F152">
        <v>0</v>
      </c>
    </row>
    <row r="153" spans="2:6" ht="12.75">
      <c r="B153" s="68">
        <v>44536</v>
      </c>
      <c r="C153">
        <v>2110136</v>
      </c>
      <c r="D153" t="s">
        <v>300</v>
      </c>
      <c r="E153">
        <v>172</v>
      </c>
      <c r="F153">
        <v>0</v>
      </c>
    </row>
    <row r="154" spans="2:6" ht="12.75">
      <c r="B154" s="68">
        <v>44552</v>
      </c>
      <c r="C154">
        <v>2110145</v>
      </c>
      <c r="D154" t="s">
        <v>301</v>
      </c>
      <c r="E154">
        <v>362</v>
      </c>
      <c r="F154">
        <v>0</v>
      </c>
    </row>
    <row r="155" spans="2:6" ht="12.75">
      <c r="B155" s="68">
        <v>44559</v>
      </c>
      <c r="C155">
        <v>2110150</v>
      </c>
      <c r="D155" t="s">
        <v>302</v>
      </c>
      <c r="E155">
        <v>139</v>
      </c>
      <c r="F155">
        <v>0</v>
      </c>
    </row>
    <row r="156" spans="2:6" ht="12.75">
      <c r="B156" s="68">
        <v>44559</v>
      </c>
      <c r="C156">
        <v>2110150</v>
      </c>
      <c r="D156" t="s">
        <v>302</v>
      </c>
      <c r="E156">
        <v>732</v>
      </c>
      <c r="F156">
        <v>0</v>
      </c>
    </row>
    <row r="157" spans="2:6" ht="12.75">
      <c r="B157" s="68">
        <v>44561</v>
      </c>
      <c r="C157">
        <v>219006</v>
      </c>
      <c r="D157" t="s">
        <v>152</v>
      </c>
      <c r="E157" s="67">
        <v>3050</v>
      </c>
      <c r="F157">
        <v>0</v>
      </c>
    </row>
    <row r="158" spans="2:5" ht="12.75">
      <c r="B158">
        <v>502.1</v>
      </c>
      <c r="C158" t="s">
        <v>61</v>
      </c>
      <c r="D158" s="67">
        <v>12968.63</v>
      </c>
      <c r="E158">
        <v>0</v>
      </c>
    </row>
    <row r="159" spans="2:6" ht="12.75">
      <c r="B159" s="68">
        <v>44227</v>
      </c>
      <c r="C159">
        <v>219004</v>
      </c>
      <c r="D159" t="s">
        <v>303</v>
      </c>
      <c r="E159" s="67">
        <v>-8000</v>
      </c>
      <c r="F159">
        <v>0</v>
      </c>
    </row>
    <row r="160" spans="2:6" ht="12.75">
      <c r="B160" s="68">
        <v>44230</v>
      </c>
      <c r="C160">
        <v>21050</v>
      </c>
      <c r="D160" t="s">
        <v>304</v>
      </c>
      <c r="E160">
        <v>968.63</v>
      </c>
      <c r="F160">
        <v>0</v>
      </c>
    </row>
    <row r="161" spans="2:6" ht="12.75">
      <c r="B161" s="68">
        <v>44561</v>
      </c>
      <c r="C161">
        <v>219005</v>
      </c>
      <c r="D161" t="s">
        <v>305</v>
      </c>
      <c r="E161" s="67">
        <v>20000</v>
      </c>
      <c r="F161">
        <v>0</v>
      </c>
    </row>
    <row r="162" spans="2:5" ht="12.75">
      <c r="B162">
        <v>511.2</v>
      </c>
      <c r="C162" t="s">
        <v>244</v>
      </c>
      <c r="D162" s="67">
        <v>3329.92</v>
      </c>
      <c r="E162">
        <v>0</v>
      </c>
    </row>
    <row r="163" spans="1:3" ht="12.75">
      <c r="A163" t="s">
        <v>274</v>
      </c>
      <c r="B163" t="s">
        <v>306</v>
      </c>
      <c r="C163" t="s">
        <v>276</v>
      </c>
    </row>
    <row r="164" ht="12.75">
      <c r="A164" t="s">
        <v>277</v>
      </c>
    </row>
    <row r="165" spans="2:7" ht="12.75">
      <c r="B165" t="s">
        <v>278</v>
      </c>
      <c r="C165" t="s">
        <v>279</v>
      </c>
      <c r="D165" t="s">
        <v>280</v>
      </c>
      <c r="E165" t="s">
        <v>281</v>
      </c>
      <c r="F165" t="s">
        <v>282</v>
      </c>
      <c r="G165" t="s">
        <v>283</v>
      </c>
    </row>
    <row r="166" spans="2:6" ht="12.75">
      <c r="B166" s="68">
        <v>44522</v>
      </c>
      <c r="C166">
        <v>21010</v>
      </c>
      <c r="D166" t="s">
        <v>307</v>
      </c>
      <c r="E166" s="67">
        <v>3329.92</v>
      </c>
      <c r="F166">
        <v>0</v>
      </c>
    </row>
    <row r="167" spans="2:5" ht="12.75">
      <c r="B167">
        <v>512</v>
      </c>
      <c r="C167" t="s">
        <v>54</v>
      </c>
      <c r="D167" s="67">
        <v>4617</v>
      </c>
      <c r="E167">
        <v>0</v>
      </c>
    </row>
    <row r="168" spans="2:6" ht="12.75">
      <c r="B168" s="68">
        <v>44530</v>
      </c>
      <c r="C168">
        <v>217111</v>
      </c>
      <c r="D168" t="s">
        <v>308</v>
      </c>
      <c r="E168" s="67">
        <v>4617</v>
      </c>
      <c r="F168">
        <v>0</v>
      </c>
    </row>
    <row r="169" spans="2:5" ht="12.75">
      <c r="B169">
        <v>513</v>
      </c>
      <c r="C169" t="s">
        <v>9</v>
      </c>
      <c r="D169" s="67">
        <v>15426</v>
      </c>
      <c r="E169">
        <v>0</v>
      </c>
    </row>
    <row r="170" spans="2:6" ht="12.75">
      <c r="B170" s="68">
        <v>44274</v>
      </c>
      <c r="C170">
        <v>2110043</v>
      </c>
      <c r="D170" t="s">
        <v>309</v>
      </c>
      <c r="E170">
        <v>816</v>
      </c>
      <c r="F170">
        <v>0</v>
      </c>
    </row>
    <row r="171" spans="2:6" ht="12.75">
      <c r="B171" s="68">
        <v>44274</v>
      </c>
      <c r="C171">
        <v>2110043</v>
      </c>
      <c r="D171" t="s">
        <v>309</v>
      </c>
      <c r="E171" s="67">
        <v>1058</v>
      </c>
      <c r="F171">
        <v>0</v>
      </c>
    </row>
    <row r="172" spans="2:6" ht="12.75">
      <c r="B172" s="68">
        <v>44289</v>
      </c>
      <c r="C172">
        <v>2110057</v>
      </c>
      <c r="D172" t="s">
        <v>158</v>
      </c>
      <c r="E172">
        <v>348</v>
      </c>
      <c r="F172">
        <v>0</v>
      </c>
    </row>
    <row r="173" spans="2:6" ht="12.75">
      <c r="B173" s="68">
        <v>44295</v>
      </c>
      <c r="C173">
        <v>2110061</v>
      </c>
      <c r="D173" t="s">
        <v>310</v>
      </c>
      <c r="E173" s="67">
        <v>1324</v>
      </c>
      <c r="F173">
        <v>0</v>
      </c>
    </row>
    <row r="174" spans="2:6" ht="12.75">
      <c r="B174" s="68">
        <v>44296</v>
      </c>
      <c r="C174">
        <v>2110062</v>
      </c>
      <c r="D174" t="s">
        <v>158</v>
      </c>
      <c r="E174">
        <v>383</v>
      </c>
      <c r="F174">
        <v>0</v>
      </c>
    </row>
    <row r="175" spans="2:6" ht="12.75">
      <c r="B175" s="68">
        <v>44361</v>
      </c>
      <c r="C175">
        <v>2110092</v>
      </c>
      <c r="D175" t="s">
        <v>158</v>
      </c>
      <c r="E175">
        <v>154</v>
      </c>
      <c r="F175">
        <v>0</v>
      </c>
    </row>
    <row r="176" spans="2:6" ht="12.75">
      <c r="B176" s="68">
        <v>44361</v>
      </c>
      <c r="C176">
        <v>2110093</v>
      </c>
      <c r="D176" t="s">
        <v>311</v>
      </c>
      <c r="E176">
        <v>110</v>
      </c>
      <c r="F176">
        <v>0</v>
      </c>
    </row>
    <row r="177" spans="2:6" ht="12.75">
      <c r="B177" s="68">
        <v>44470</v>
      </c>
      <c r="C177">
        <v>2110118</v>
      </c>
      <c r="D177" t="s">
        <v>312</v>
      </c>
      <c r="E177" s="67">
        <v>1379</v>
      </c>
      <c r="F177">
        <v>0</v>
      </c>
    </row>
    <row r="178" spans="2:6" ht="12.75">
      <c r="B178" s="68">
        <v>44470</v>
      </c>
      <c r="C178">
        <v>2110119</v>
      </c>
      <c r="D178" t="s">
        <v>158</v>
      </c>
      <c r="E178">
        <v>420</v>
      </c>
      <c r="F178">
        <v>0</v>
      </c>
    </row>
    <row r="179" spans="2:6" ht="12.75">
      <c r="B179" s="68">
        <v>44477</v>
      </c>
      <c r="C179">
        <v>2110120</v>
      </c>
      <c r="D179" t="s">
        <v>158</v>
      </c>
      <c r="E179">
        <v>717</v>
      </c>
      <c r="F179">
        <v>0</v>
      </c>
    </row>
    <row r="180" spans="2:6" ht="12.75">
      <c r="B180" s="68">
        <v>44519</v>
      </c>
      <c r="C180">
        <v>2110126</v>
      </c>
      <c r="D180" t="s">
        <v>313</v>
      </c>
      <c r="E180">
        <v>721</v>
      </c>
      <c r="F180">
        <v>0</v>
      </c>
    </row>
    <row r="181" spans="2:6" ht="12.75">
      <c r="B181" s="68">
        <v>44519</v>
      </c>
      <c r="C181">
        <v>2110126</v>
      </c>
      <c r="D181" t="s">
        <v>313</v>
      </c>
      <c r="E181" s="67">
        <v>1116</v>
      </c>
      <c r="F181">
        <v>0</v>
      </c>
    </row>
    <row r="182" spans="2:6" ht="12.75">
      <c r="B182" s="68">
        <v>44519</v>
      </c>
      <c r="C182">
        <v>2110126</v>
      </c>
      <c r="D182" t="s">
        <v>313</v>
      </c>
      <c r="E182">
        <v>198</v>
      </c>
      <c r="F182">
        <v>0</v>
      </c>
    </row>
    <row r="183" spans="2:6" ht="12.75">
      <c r="B183" s="68">
        <v>44519</v>
      </c>
      <c r="C183">
        <v>2110126</v>
      </c>
      <c r="D183" t="s">
        <v>313</v>
      </c>
      <c r="E183">
        <v>607</v>
      </c>
      <c r="F183">
        <v>0</v>
      </c>
    </row>
    <row r="184" spans="2:6" ht="12.75">
      <c r="B184" s="68">
        <v>44519</v>
      </c>
      <c r="C184">
        <v>2110126</v>
      </c>
      <c r="D184" t="s">
        <v>313</v>
      </c>
      <c r="E184">
        <v>319</v>
      </c>
      <c r="F184">
        <v>0</v>
      </c>
    </row>
    <row r="185" spans="2:6" ht="12.75">
      <c r="B185" s="68">
        <v>44519</v>
      </c>
      <c r="C185">
        <v>2110126</v>
      </c>
      <c r="D185" t="s">
        <v>313</v>
      </c>
      <c r="E185">
        <v>198</v>
      </c>
      <c r="F185">
        <v>0</v>
      </c>
    </row>
    <row r="186" spans="2:6" ht="12.75">
      <c r="B186" s="68">
        <v>44519</v>
      </c>
      <c r="C186">
        <v>2110131</v>
      </c>
      <c r="D186" t="s">
        <v>158</v>
      </c>
      <c r="E186">
        <v>152</v>
      </c>
      <c r="F186">
        <v>0</v>
      </c>
    </row>
    <row r="187" spans="2:6" ht="12.75">
      <c r="B187" s="68">
        <v>44536</v>
      </c>
      <c r="C187">
        <v>2110135</v>
      </c>
      <c r="D187" t="s">
        <v>299</v>
      </c>
      <c r="E187">
        <v>436</v>
      </c>
      <c r="F187">
        <v>0</v>
      </c>
    </row>
    <row r="188" spans="2:6" ht="12.75">
      <c r="B188" s="68">
        <v>44536</v>
      </c>
      <c r="C188">
        <v>2110135</v>
      </c>
      <c r="D188" t="s">
        <v>299</v>
      </c>
      <c r="E188">
        <v>153</v>
      </c>
      <c r="F188">
        <v>0</v>
      </c>
    </row>
    <row r="189" spans="2:6" ht="12.75">
      <c r="B189" s="68">
        <v>44536</v>
      </c>
      <c r="C189">
        <v>2110135</v>
      </c>
      <c r="D189" t="s">
        <v>299</v>
      </c>
      <c r="E189">
        <v>748</v>
      </c>
      <c r="F189">
        <v>0</v>
      </c>
    </row>
    <row r="190" spans="2:6" ht="12.75">
      <c r="B190" s="68">
        <v>44536</v>
      </c>
      <c r="C190">
        <v>2110135</v>
      </c>
      <c r="D190" t="s">
        <v>299</v>
      </c>
      <c r="E190">
        <v>120</v>
      </c>
      <c r="F190">
        <v>0</v>
      </c>
    </row>
    <row r="191" spans="2:6" ht="12.75">
      <c r="B191" s="68">
        <v>44548</v>
      </c>
      <c r="C191">
        <v>2110141</v>
      </c>
      <c r="D191" t="s">
        <v>158</v>
      </c>
      <c r="E191">
        <v>116</v>
      </c>
      <c r="F191">
        <v>0</v>
      </c>
    </row>
    <row r="192" spans="2:6" ht="12.75">
      <c r="B192" s="68">
        <v>44548</v>
      </c>
      <c r="C192">
        <v>2110141</v>
      </c>
      <c r="D192" t="s">
        <v>158</v>
      </c>
      <c r="E192">
        <v>637</v>
      </c>
      <c r="F192">
        <v>0</v>
      </c>
    </row>
    <row r="193" spans="2:6" ht="12.75">
      <c r="B193" s="68">
        <v>44548</v>
      </c>
      <c r="C193">
        <v>2110141</v>
      </c>
      <c r="D193" t="s">
        <v>158</v>
      </c>
      <c r="E193">
        <v>170</v>
      </c>
      <c r="F193">
        <v>0</v>
      </c>
    </row>
    <row r="194" spans="2:6" ht="12.75">
      <c r="B194" s="68">
        <v>44552</v>
      </c>
      <c r="C194">
        <v>2110145</v>
      </c>
      <c r="D194" t="s">
        <v>301</v>
      </c>
      <c r="E194">
        <v>396</v>
      </c>
      <c r="F194">
        <v>0</v>
      </c>
    </row>
    <row r="195" spans="2:6" ht="12.75">
      <c r="B195" s="68">
        <v>44559</v>
      </c>
      <c r="C195">
        <v>2110150</v>
      </c>
      <c r="D195" t="s">
        <v>302</v>
      </c>
      <c r="E195">
        <v>256</v>
      </c>
      <c r="F195">
        <v>0</v>
      </c>
    </row>
    <row r="196" spans="2:6" ht="12.75">
      <c r="B196" s="68">
        <v>44559</v>
      </c>
      <c r="C196">
        <v>2110150</v>
      </c>
      <c r="D196" t="s">
        <v>302</v>
      </c>
      <c r="E196" s="67">
        <v>1252</v>
      </c>
      <c r="F196">
        <v>0</v>
      </c>
    </row>
    <row r="197" spans="2:6" ht="12.75">
      <c r="B197" s="68">
        <v>44559</v>
      </c>
      <c r="C197">
        <v>2110150</v>
      </c>
      <c r="D197" t="s">
        <v>302</v>
      </c>
      <c r="E197">
        <v>198</v>
      </c>
      <c r="F197">
        <v>0</v>
      </c>
    </row>
    <row r="198" spans="2:6" ht="12.75">
      <c r="B198" s="68">
        <v>44559</v>
      </c>
      <c r="C198">
        <v>2110150</v>
      </c>
      <c r="D198" t="s">
        <v>302</v>
      </c>
      <c r="E198">
        <v>446</v>
      </c>
      <c r="F198">
        <v>0</v>
      </c>
    </row>
    <row r="199" spans="2:6" ht="12.75">
      <c r="B199" s="68">
        <v>44559</v>
      </c>
      <c r="C199">
        <v>2110150</v>
      </c>
      <c r="D199" t="s">
        <v>302</v>
      </c>
      <c r="E199">
        <v>65</v>
      </c>
      <c r="F199">
        <v>0</v>
      </c>
    </row>
    <row r="200" spans="2:6" ht="12.75">
      <c r="B200" s="68">
        <v>44559</v>
      </c>
      <c r="C200">
        <v>2110150</v>
      </c>
      <c r="D200" t="s">
        <v>302</v>
      </c>
      <c r="E200">
        <v>413</v>
      </c>
      <c r="F200">
        <v>0</v>
      </c>
    </row>
    <row r="201" spans="2:5" ht="12.75">
      <c r="B201">
        <v>518.011</v>
      </c>
      <c r="C201" t="s">
        <v>62</v>
      </c>
      <c r="D201" s="67">
        <v>4072.61</v>
      </c>
      <c r="E201">
        <v>0</v>
      </c>
    </row>
    <row r="202" spans="2:6" ht="12.75">
      <c r="B202" s="68">
        <v>44216</v>
      </c>
      <c r="C202">
        <v>21025</v>
      </c>
      <c r="D202" t="s">
        <v>314</v>
      </c>
      <c r="E202">
        <v>374</v>
      </c>
      <c r="F202">
        <v>0</v>
      </c>
    </row>
    <row r="203" spans="2:6" ht="12.75">
      <c r="B203" s="68">
        <v>44227</v>
      </c>
      <c r="C203">
        <v>217101</v>
      </c>
      <c r="D203" t="s">
        <v>315</v>
      </c>
      <c r="E203">
        <v>374</v>
      </c>
      <c r="F203">
        <v>0</v>
      </c>
    </row>
    <row r="204" spans="2:6" ht="12.75">
      <c r="B204" s="68">
        <v>44247</v>
      </c>
      <c r="C204">
        <v>21026</v>
      </c>
      <c r="D204" t="s">
        <v>314</v>
      </c>
      <c r="E204">
        <v>374</v>
      </c>
      <c r="F204">
        <v>0</v>
      </c>
    </row>
    <row r="205" spans="2:6" ht="12.75">
      <c r="B205" s="68">
        <v>44275</v>
      </c>
      <c r="C205">
        <v>21045</v>
      </c>
      <c r="D205" t="s">
        <v>314</v>
      </c>
      <c r="E205">
        <v>374</v>
      </c>
      <c r="F205">
        <v>0</v>
      </c>
    </row>
    <row r="206" spans="2:6" ht="12.75">
      <c r="B206" s="68">
        <v>44306</v>
      </c>
      <c r="C206">
        <v>21046</v>
      </c>
      <c r="D206" t="s">
        <v>316</v>
      </c>
      <c r="E206">
        <v>374</v>
      </c>
      <c r="F206">
        <v>0</v>
      </c>
    </row>
    <row r="207" spans="2:6" ht="12.75">
      <c r="B207" s="68">
        <v>44336</v>
      </c>
      <c r="C207">
        <v>21033</v>
      </c>
      <c r="D207" t="s">
        <v>314</v>
      </c>
      <c r="E207">
        <v>349</v>
      </c>
      <c r="F207">
        <v>0</v>
      </c>
    </row>
    <row r="208" spans="2:6" ht="12.75">
      <c r="B208" s="68">
        <v>44367</v>
      </c>
      <c r="C208">
        <v>21034</v>
      </c>
      <c r="D208" t="s">
        <v>314</v>
      </c>
      <c r="E208">
        <v>349</v>
      </c>
      <c r="F208">
        <v>0</v>
      </c>
    </row>
    <row r="209" spans="2:6" ht="12.75">
      <c r="B209" s="68">
        <v>44397</v>
      </c>
      <c r="C209">
        <v>21035</v>
      </c>
      <c r="D209" t="s">
        <v>314</v>
      </c>
      <c r="E209">
        <v>349</v>
      </c>
      <c r="F209">
        <v>0</v>
      </c>
    </row>
    <row r="210" spans="2:6" ht="12.75">
      <c r="B210" s="68">
        <v>44428</v>
      </c>
      <c r="C210">
        <v>21037</v>
      </c>
      <c r="D210" t="s">
        <v>314</v>
      </c>
      <c r="E210">
        <v>349</v>
      </c>
      <c r="F210">
        <v>0</v>
      </c>
    </row>
    <row r="211" spans="2:6" ht="12.75">
      <c r="B211" s="68">
        <v>44459</v>
      </c>
      <c r="C211">
        <v>21039</v>
      </c>
      <c r="D211" t="s">
        <v>314</v>
      </c>
      <c r="E211">
        <v>349</v>
      </c>
      <c r="F211">
        <v>0</v>
      </c>
    </row>
    <row r="212" spans="2:6" ht="12.75">
      <c r="B212" s="68">
        <v>44489</v>
      </c>
      <c r="C212">
        <v>21041</v>
      </c>
      <c r="D212" t="s">
        <v>314</v>
      </c>
      <c r="E212">
        <v>349</v>
      </c>
      <c r="F212">
        <v>0</v>
      </c>
    </row>
    <row r="213" spans="2:6" ht="12.75">
      <c r="B213" s="68">
        <v>44520</v>
      </c>
      <c r="C213">
        <v>21043</v>
      </c>
      <c r="D213" t="s">
        <v>314</v>
      </c>
      <c r="E213">
        <v>349</v>
      </c>
      <c r="F213">
        <v>0</v>
      </c>
    </row>
    <row r="214" spans="2:6" ht="12.75">
      <c r="B214" s="68">
        <v>44530</v>
      </c>
      <c r="C214">
        <v>217111</v>
      </c>
      <c r="D214" t="s">
        <v>308</v>
      </c>
      <c r="E214">
        <v>-240.39</v>
      </c>
      <c r="F214">
        <v>0</v>
      </c>
    </row>
    <row r="215" spans="2:5" ht="12.75">
      <c r="B215">
        <v>518.021</v>
      </c>
      <c r="C215" t="s">
        <v>11</v>
      </c>
      <c r="D215">
        <v>320</v>
      </c>
      <c r="E215">
        <v>0</v>
      </c>
    </row>
    <row r="216" spans="2:6" ht="12.75">
      <c r="B216" s="68">
        <v>44246</v>
      </c>
      <c r="C216">
        <v>1</v>
      </c>
      <c r="D216" t="s">
        <v>11</v>
      </c>
      <c r="E216">
        <v>104</v>
      </c>
      <c r="F216">
        <v>0</v>
      </c>
    </row>
    <row r="217" spans="2:6" ht="12.75">
      <c r="B217" s="68">
        <v>44292</v>
      </c>
      <c r="C217">
        <v>2110058</v>
      </c>
      <c r="D217" t="s">
        <v>11</v>
      </c>
      <c r="E217">
        <v>60</v>
      </c>
      <c r="F217">
        <v>0</v>
      </c>
    </row>
    <row r="218" spans="2:6" ht="12.75">
      <c r="B218" s="68">
        <v>44519</v>
      </c>
      <c r="C218">
        <v>2110129</v>
      </c>
      <c r="D218" t="s">
        <v>317</v>
      </c>
      <c r="E218">
        <v>156</v>
      </c>
      <c r="F218">
        <v>0</v>
      </c>
    </row>
    <row r="219" spans="1:3" ht="12.75">
      <c r="A219" t="s">
        <v>274</v>
      </c>
      <c r="B219" t="s">
        <v>318</v>
      </c>
      <c r="C219" t="s">
        <v>276</v>
      </c>
    </row>
    <row r="220" ht="12.75">
      <c r="A220" t="s">
        <v>277</v>
      </c>
    </row>
    <row r="221" spans="2:7" ht="12.75">
      <c r="B221" t="s">
        <v>278</v>
      </c>
      <c r="C221" t="s">
        <v>279</v>
      </c>
      <c r="D221" t="s">
        <v>280</v>
      </c>
      <c r="E221" t="s">
        <v>281</v>
      </c>
      <c r="F221" t="s">
        <v>282</v>
      </c>
      <c r="G221" t="s">
        <v>283</v>
      </c>
    </row>
    <row r="222" spans="2:5" ht="12.75">
      <c r="B222">
        <v>518.031</v>
      </c>
      <c r="C222" t="s">
        <v>63</v>
      </c>
      <c r="D222" s="67">
        <v>97065</v>
      </c>
      <c r="E222">
        <v>0</v>
      </c>
    </row>
    <row r="223" spans="2:6" ht="12.75">
      <c r="B223" s="68">
        <v>44227</v>
      </c>
      <c r="C223">
        <v>217101</v>
      </c>
      <c r="D223" t="s">
        <v>315</v>
      </c>
      <c r="E223" s="67">
        <v>8030.39</v>
      </c>
      <c r="F223">
        <v>0</v>
      </c>
    </row>
    <row r="224" spans="2:6" ht="12.75">
      <c r="B224" s="68">
        <v>44255</v>
      </c>
      <c r="C224">
        <v>217102</v>
      </c>
      <c r="D224" t="s">
        <v>319</v>
      </c>
      <c r="E224" s="67">
        <v>8030.39</v>
      </c>
      <c r="F224">
        <v>0</v>
      </c>
    </row>
    <row r="225" spans="2:6" ht="12.75">
      <c r="B225" s="68">
        <v>44286</v>
      </c>
      <c r="C225">
        <v>217103</v>
      </c>
      <c r="D225" t="s">
        <v>320</v>
      </c>
      <c r="E225">
        <v>118.11</v>
      </c>
      <c r="F225">
        <v>0</v>
      </c>
    </row>
    <row r="226" spans="2:6" ht="12.75">
      <c r="B226" s="68">
        <v>44286</v>
      </c>
      <c r="C226">
        <v>217103</v>
      </c>
      <c r="D226" t="s">
        <v>320</v>
      </c>
      <c r="E226" s="67">
        <v>8030.39</v>
      </c>
      <c r="F226">
        <v>0</v>
      </c>
    </row>
    <row r="227" spans="2:6" ht="12.75">
      <c r="B227" s="68">
        <v>44316</v>
      </c>
      <c r="C227">
        <v>217104</v>
      </c>
      <c r="D227" t="s">
        <v>321</v>
      </c>
      <c r="E227" s="67">
        <v>8030.39</v>
      </c>
      <c r="F227">
        <v>0</v>
      </c>
    </row>
    <row r="228" spans="2:6" ht="12.75">
      <c r="B228" s="68">
        <v>44347</v>
      </c>
      <c r="C228">
        <v>217105</v>
      </c>
      <c r="D228" t="s">
        <v>322</v>
      </c>
      <c r="E228" s="67">
        <v>8030.39</v>
      </c>
      <c r="F228">
        <v>0</v>
      </c>
    </row>
    <row r="229" spans="2:6" ht="12.75">
      <c r="B229" s="68">
        <v>44377</v>
      </c>
      <c r="C229">
        <v>217106</v>
      </c>
      <c r="D229" t="s">
        <v>323</v>
      </c>
      <c r="E229" s="67">
        <v>8030.39</v>
      </c>
      <c r="F229">
        <v>0</v>
      </c>
    </row>
    <row r="230" spans="2:6" ht="12.75">
      <c r="B230" s="68">
        <v>44408</v>
      </c>
      <c r="C230">
        <v>217107</v>
      </c>
      <c r="D230" t="s">
        <v>324</v>
      </c>
      <c r="E230">
        <v>118.11</v>
      </c>
      <c r="F230">
        <v>0</v>
      </c>
    </row>
    <row r="231" spans="2:6" ht="12.75">
      <c r="B231" s="68">
        <v>44408</v>
      </c>
      <c r="C231">
        <v>217107</v>
      </c>
      <c r="D231" t="s">
        <v>324</v>
      </c>
      <c r="E231">
        <v>118.11</v>
      </c>
      <c r="F231">
        <v>0</v>
      </c>
    </row>
    <row r="232" spans="2:6" ht="12.75">
      <c r="B232" s="68">
        <v>44408</v>
      </c>
      <c r="C232">
        <v>217107</v>
      </c>
      <c r="D232" t="s">
        <v>324</v>
      </c>
      <c r="E232">
        <v>118.11</v>
      </c>
      <c r="F232">
        <v>0</v>
      </c>
    </row>
    <row r="233" spans="2:6" ht="12.75">
      <c r="B233" s="68">
        <v>44408</v>
      </c>
      <c r="C233">
        <v>217107</v>
      </c>
      <c r="D233" t="s">
        <v>324</v>
      </c>
      <c r="E233" s="67">
        <v>8148.5</v>
      </c>
      <c r="F233">
        <v>0</v>
      </c>
    </row>
    <row r="234" spans="2:6" ht="12.75">
      <c r="B234" s="68">
        <v>44439</v>
      </c>
      <c r="C234">
        <v>217108</v>
      </c>
      <c r="D234" t="s">
        <v>325</v>
      </c>
      <c r="E234" s="67">
        <v>8148.5</v>
      </c>
      <c r="F234">
        <v>0</v>
      </c>
    </row>
    <row r="235" spans="2:6" ht="12.75">
      <c r="B235" s="68">
        <v>44469</v>
      </c>
      <c r="C235">
        <v>217109</v>
      </c>
      <c r="D235" t="s">
        <v>326</v>
      </c>
      <c r="E235" s="67">
        <v>8148.5</v>
      </c>
      <c r="F235">
        <v>0</v>
      </c>
    </row>
    <row r="236" spans="2:6" ht="12.75">
      <c r="B236" s="68">
        <v>44500</v>
      </c>
      <c r="C236">
        <v>217110</v>
      </c>
      <c r="D236" t="s">
        <v>327</v>
      </c>
      <c r="E236" s="67">
        <v>8148.5</v>
      </c>
      <c r="F236">
        <v>0</v>
      </c>
    </row>
    <row r="237" spans="2:6" ht="12.75">
      <c r="B237" s="68">
        <v>44530</v>
      </c>
      <c r="C237">
        <v>217111</v>
      </c>
      <c r="D237" t="s">
        <v>308</v>
      </c>
      <c r="E237" s="67">
        <v>8148.5</v>
      </c>
      <c r="F237">
        <v>0</v>
      </c>
    </row>
    <row r="238" spans="2:6" ht="12.75">
      <c r="B238" s="68">
        <v>44561</v>
      </c>
      <c r="C238">
        <v>217112</v>
      </c>
      <c r="D238" t="s">
        <v>328</v>
      </c>
      <c r="E238" s="67">
        <v>7667.72</v>
      </c>
      <c r="F238">
        <v>0</v>
      </c>
    </row>
    <row r="239" spans="2:5" ht="12.75">
      <c r="B239">
        <v>518.032</v>
      </c>
      <c r="C239" t="s">
        <v>12</v>
      </c>
      <c r="D239" s="67">
        <v>126925</v>
      </c>
      <c r="E239">
        <v>0</v>
      </c>
    </row>
    <row r="240" spans="2:6" ht="12.75">
      <c r="B240" s="68">
        <v>44223</v>
      </c>
      <c r="C240">
        <v>21001</v>
      </c>
      <c r="D240" t="s">
        <v>329</v>
      </c>
      <c r="E240" s="67">
        <v>60000</v>
      </c>
      <c r="F240">
        <v>0</v>
      </c>
    </row>
    <row r="241" spans="2:6" ht="12.75">
      <c r="B241" s="68">
        <v>44227</v>
      </c>
      <c r="C241">
        <v>217101</v>
      </c>
      <c r="D241" t="s">
        <v>315</v>
      </c>
      <c r="E241" s="67">
        <v>10477</v>
      </c>
      <c r="F241">
        <v>0</v>
      </c>
    </row>
    <row r="242" spans="2:6" ht="12.75">
      <c r="B242" s="68">
        <v>44286</v>
      </c>
      <c r="C242">
        <v>217103</v>
      </c>
      <c r="D242" t="s">
        <v>320</v>
      </c>
      <c r="E242">
        <v>110</v>
      </c>
      <c r="F242">
        <v>0</v>
      </c>
    </row>
    <row r="243" spans="2:6" ht="12.75">
      <c r="B243" s="68">
        <v>44286</v>
      </c>
      <c r="C243">
        <v>217103</v>
      </c>
      <c r="D243" t="s">
        <v>320</v>
      </c>
      <c r="E243" s="67">
        <v>1338</v>
      </c>
      <c r="F243">
        <v>0</v>
      </c>
    </row>
    <row r="244" spans="2:6" ht="12.75">
      <c r="B244" s="68">
        <v>44286</v>
      </c>
      <c r="C244">
        <v>217103</v>
      </c>
      <c r="D244" t="s">
        <v>320</v>
      </c>
      <c r="E244" s="67">
        <v>11000</v>
      </c>
      <c r="F244">
        <v>0</v>
      </c>
    </row>
    <row r="245" spans="2:6" ht="12.75">
      <c r="B245" s="68">
        <v>44316</v>
      </c>
      <c r="C245">
        <v>217104</v>
      </c>
      <c r="D245" t="s">
        <v>321</v>
      </c>
      <c r="E245" s="67">
        <v>12000</v>
      </c>
      <c r="F245">
        <v>0</v>
      </c>
    </row>
    <row r="246" spans="2:6" ht="12.75">
      <c r="B246" s="68">
        <v>44377</v>
      </c>
      <c r="C246">
        <v>217106</v>
      </c>
      <c r="D246" t="s">
        <v>323</v>
      </c>
      <c r="E246" s="67">
        <v>15000</v>
      </c>
      <c r="F246">
        <v>0</v>
      </c>
    </row>
    <row r="247" spans="2:6" ht="12.75">
      <c r="B247" s="68">
        <v>44552</v>
      </c>
      <c r="C247">
        <v>2110146</v>
      </c>
      <c r="D247" t="s">
        <v>330</v>
      </c>
      <c r="E247" s="67">
        <v>17000</v>
      </c>
      <c r="F247">
        <v>0</v>
      </c>
    </row>
    <row r="248" spans="2:5" ht="12.75">
      <c r="B248">
        <v>518.039</v>
      </c>
      <c r="C248" t="s">
        <v>64</v>
      </c>
      <c r="D248" s="67">
        <v>2000</v>
      </c>
      <c r="E248">
        <v>0</v>
      </c>
    </row>
    <row r="249" spans="2:6" ht="12.75">
      <c r="B249" s="68">
        <v>44459</v>
      </c>
      <c r="C249">
        <v>21014</v>
      </c>
      <c r="D249" t="s">
        <v>331</v>
      </c>
      <c r="E249" s="67">
        <v>2000</v>
      </c>
      <c r="F249">
        <v>0</v>
      </c>
    </row>
    <row r="250" spans="2:5" ht="12.75">
      <c r="B250">
        <v>518.041</v>
      </c>
      <c r="C250" t="s">
        <v>13</v>
      </c>
      <c r="D250" s="67">
        <v>2686.2</v>
      </c>
      <c r="E250">
        <v>0</v>
      </c>
    </row>
    <row r="251" spans="2:6" ht="12.75">
      <c r="B251" s="68">
        <v>44502</v>
      </c>
      <c r="C251">
        <v>21009</v>
      </c>
      <c r="D251" t="s">
        <v>174</v>
      </c>
      <c r="E251" s="67">
        <v>1379.4</v>
      </c>
      <c r="F251">
        <v>0</v>
      </c>
    </row>
    <row r="252" spans="2:6" ht="12.75">
      <c r="B252" s="68">
        <v>44557</v>
      </c>
      <c r="C252">
        <v>21011</v>
      </c>
      <c r="D252" t="s">
        <v>174</v>
      </c>
      <c r="E252" s="67">
        <v>1306.8</v>
      </c>
      <c r="F252">
        <v>0</v>
      </c>
    </row>
    <row r="253" spans="2:5" ht="12.75">
      <c r="B253">
        <v>518.051</v>
      </c>
      <c r="C253" t="s">
        <v>14</v>
      </c>
      <c r="D253" s="67">
        <v>16680</v>
      </c>
      <c r="E253">
        <v>0</v>
      </c>
    </row>
    <row r="254" spans="2:6" ht="12.75">
      <c r="B254" s="68">
        <v>44286</v>
      </c>
      <c r="C254">
        <v>217103</v>
      </c>
      <c r="D254" t="s">
        <v>320</v>
      </c>
      <c r="E254">
        <v>227</v>
      </c>
      <c r="F254">
        <v>0</v>
      </c>
    </row>
    <row r="255" spans="2:6" ht="12.75">
      <c r="B255" s="68">
        <v>44286</v>
      </c>
      <c r="C255">
        <v>217103</v>
      </c>
      <c r="D255" t="s">
        <v>320</v>
      </c>
      <c r="E255" s="67">
        <v>2687</v>
      </c>
      <c r="F255">
        <v>0</v>
      </c>
    </row>
    <row r="256" spans="2:6" ht="12.75">
      <c r="B256" s="68">
        <v>44443</v>
      </c>
      <c r="C256">
        <v>21022</v>
      </c>
      <c r="D256" t="s">
        <v>332</v>
      </c>
      <c r="E256" s="67">
        <v>7672</v>
      </c>
      <c r="F256">
        <v>0</v>
      </c>
    </row>
    <row r="257" spans="2:6" ht="12.75">
      <c r="B257" s="68">
        <v>44530</v>
      </c>
      <c r="C257">
        <v>21020</v>
      </c>
      <c r="D257" t="s">
        <v>332</v>
      </c>
      <c r="E257" s="67">
        <v>6094</v>
      </c>
      <c r="F257">
        <v>0</v>
      </c>
    </row>
    <row r="258" spans="2:5" ht="12.75">
      <c r="B258">
        <v>518.052</v>
      </c>
      <c r="C258" t="s">
        <v>65</v>
      </c>
      <c r="D258">
        <v>300</v>
      </c>
      <c r="E258">
        <v>0</v>
      </c>
    </row>
    <row r="259" spans="2:6" ht="12.75">
      <c r="B259" s="68">
        <v>44227</v>
      </c>
      <c r="C259">
        <v>217101</v>
      </c>
      <c r="D259" t="s">
        <v>315</v>
      </c>
      <c r="E259">
        <v>100</v>
      </c>
      <c r="F259">
        <v>0</v>
      </c>
    </row>
    <row r="260" spans="2:6" ht="12.75">
      <c r="B260" s="68">
        <v>44316</v>
      </c>
      <c r="C260">
        <v>217104</v>
      </c>
      <c r="D260" t="s">
        <v>321</v>
      </c>
      <c r="E260">
        <v>100</v>
      </c>
      <c r="F260">
        <v>0</v>
      </c>
    </row>
    <row r="261" spans="2:6" ht="12.75">
      <c r="B261" s="68">
        <v>44408</v>
      </c>
      <c r="C261">
        <v>217107</v>
      </c>
      <c r="D261" t="s">
        <v>324</v>
      </c>
      <c r="E261">
        <v>100</v>
      </c>
      <c r="F261">
        <v>0</v>
      </c>
    </row>
    <row r="262" spans="2:5" ht="12.75">
      <c r="B262">
        <v>518.061</v>
      </c>
      <c r="C262" t="s">
        <v>15</v>
      </c>
      <c r="D262">
        <v>787</v>
      </c>
      <c r="E262">
        <v>0</v>
      </c>
    </row>
    <row r="263" spans="2:6" ht="12.75">
      <c r="B263" s="68">
        <v>44227</v>
      </c>
      <c r="C263">
        <v>217001</v>
      </c>
      <c r="D263" t="s">
        <v>333</v>
      </c>
      <c r="E263">
        <v>468</v>
      </c>
      <c r="F263">
        <v>0</v>
      </c>
    </row>
    <row r="264" spans="2:6" ht="12.75">
      <c r="B264" s="68">
        <v>44227</v>
      </c>
      <c r="C264">
        <v>217101</v>
      </c>
      <c r="D264" t="s">
        <v>315</v>
      </c>
      <c r="E264">
        <v>10</v>
      </c>
      <c r="F264">
        <v>0</v>
      </c>
    </row>
    <row r="265" spans="2:6" ht="12.75">
      <c r="B265" s="68">
        <v>44255</v>
      </c>
      <c r="C265">
        <v>217102</v>
      </c>
      <c r="D265" t="s">
        <v>319</v>
      </c>
      <c r="E265">
        <v>10</v>
      </c>
      <c r="F265">
        <v>0</v>
      </c>
    </row>
    <row r="266" spans="2:6" ht="12.75">
      <c r="B266" s="68">
        <v>44286</v>
      </c>
      <c r="C266">
        <v>217103</v>
      </c>
      <c r="D266" t="s">
        <v>320</v>
      </c>
      <c r="E266">
        <v>10</v>
      </c>
      <c r="F266">
        <v>0</v>
      </c>
    </row>
    <row r="267" spans="2:6" ht="12.75">
      <c r="B267" s="68">
        <v>44316</v>
      </c>
      <c r="C267">
        <v>217104</v>
      </c>
      <c r="D267" t="s">
        <v>321</v>
      </c>
      <c r="E267">
        <v>100</v>
      </c>
      <c r="F267">
        <v>0</v>
      </c>
    </row>
    <row r="268" spans="2:6" ht="12.75">
      <c r="B268" s="68">
        <v>44316</v>
      </c>
      <c r="C268">
        <v>217104</v>
      </c>
      <c r="D268" t="s">
        <v>321</v>
      </c>
      <c r="E268">
        <v>10</v>
      </c>
      <c r="F268">
        <v>0</v>
      </c>
    </row>
    <row r="269" spans="2:6" ht="12.75">
      <c r="B269" s="68">
        <v>44347</v>
      </c>
      <c r="C269">
        <v>217105</v>
      </c>
      <c r="D269" t="s">
        <v>322</v>
      </c>
      <c r="E269">
        <v>10</v>
      </c>
      <c r="F269">
        <v>0</v>
      </c>
    </row>
    <row r="270" spans="2:6" ht="12.75">
      <c r="B270" s="68">
        <v>44377</v>
      </c>
      <c r="C270">
        <v>217006</v>
      </c>
      <c r="D270" t="s">
        <v>334</v>
      </c>
      <c r="E270">
        <v>99</v>
      </c>
      <c r="F270">
        <v>0</v>
      </c>
    </row>
    <row r="271" spans="2:6" ht="12.75">
      <c r="B271" s="68">
        <v>44377</v>
      </c>
      <c r="C271">
        <v>217106</v>
      </c>
      <c r="D271" t="s">
        <v>323</v>
      </c>
      <c r="E271">
        <v>10</v>
      </c>
      <c r="F271">
        <v>0</v>
      </c>
    </row>
    <row r="272" spans="2:6" ht="12.75">
      <c r="B272" s="68">
        <v>44408</v>
      </c>
      <c r="C272">
        <v>217107</v>
      </c>
      <c r="D272" t="s">
        <v>324</v>
      </c>
      <c r="E272">
        <v>10</v>
      </c>
      <c r="F272">
        <v>0</v>
      </c>
    </row>
    <row r="273" spans="2:6" ht="12.75">
      <c r="B273" s="68">
        <v>44439</v>
      </c>
      <c r="C273">
        <v>217108</v>
      </c>
      <c r="D273" t="s">
        <v>325</v>
      </c>
      <c r="E273">
        <v>10</v>
      </c>
      <c r="F273">
        <v>0</v>
      </c>
    </row>
    <row r="274" spans="2:6" ht="12.75">
      <c r="B274" s="68">
        <v>44469</v>
      </c>
      <c r="C274">
        <v>217109</v>
      </c>
      <c r="D274" t="s">
        <v>326</v>
      </c>
      <c r="E274">
        <v>10</v>
      </c>
      <c r="F274">
        <v>0</v>
      </c>
    </row>
    <row r="275" spans="1:3" ht="12.75">
      <c r="A275" t="s">
        <v>274</v>
      </c>
      <c r="B275" t="s">
        <v>335</v>
      </c>
      <c r="C275" t="s">
        <v>276</v>
      </c>
    </row>
    <row r="276" ht="12.75">
      <c r="A276" t="s">
        <v>277</v>
      </c>
    </row>
    <row r="277" spans="2:7" ht="12.75">
      <c r="B277" t="s">
        <v>278</v>
      </c>
      <c r="C277" t="s">
        <v>279</v>
      </c>
      <c r="D277" t="s">
        <v>280</v>
      </c>
      <c r="E277" t="s">
        <v>281</v>
      </c>
      <c r="F277" t="s">
        <v>282</v>
      </c>
      <c r="G277" t="s">
        <v>283</v>
      </c>
    </row>
    <row r="278" spans="2:6" ht="12.75">
      <c r="B278" s="68">
        <v>44500</v>
      </c>
      <c r="C278">
        <v>217110</v>
      </c>
      <c r="D278" t="s">
        <v>327</v>
      </c>
      <c r="E278">
        <v>10</v>
      </c>
      <c r="F278">
        <v>0</v>
      </c>
    </row>
    <row r="279" spans="2:6" ht="12.75">
      <c r="B279" s="68">
        <v>44530</v>
      </c>
      <c r="C279">
        <v>217111</v>
      </c>
      <c r="D279" t="s">
        <v>308</v>
      </c>
      <c r="E279">
        <v>10</v>
      </c>
      <c r="F279">
        <v>0</v>
      </c>
    </row>
    <row r="280" spans="2:6" ht="12.75">
      <c r="B280" s="68">
        <v>44561</v>
      </c>
      <c r="C280">
        <v>217112</v>
      </c>
      <c r="D280" t="s">
        <v>328</v>
      </c>
      <c r="E280">
        <v>10</v>
      </c>
      <c r="F280">
        <v>0</v>
      </c>
    </row>
    <row r="281" spans="2:5" ht="12.75">
      <c r="B281">
        <v>518.9</v>
      </c>
      <c r="C281" t="s">
        <v>10</v>
      </c>
      <c r="D281" s="67">
        <v>55002.4</v>
      </c>
      <c r="E281">
        <v>0</v>
      </c>
    </row>
    <row r="282" spans="2:6" ht="12.75">
      <c r="B282" s="68">
        <v>44271</v>
      </c>
      <c r="C282">
        <v>2110042</v>
      </c>
      <c r="D282" t="s">
        <v>336</v>
      </c>
      <c r="E282">
        <v>309</v>
      </c>
      <c r="F282">
        <v>0</v>
      </c>
    </row>
    <row r="283" spans="2:6" ht="12.75">
      <c r="B283" s="68">
        <v>44316</v>
      </c>
      <c r="C283">
        <v>2110076</v>
      </c>
      <c r="D283" t="s">
        <v>337</v>
      </c>
      <c r="E283">
        <v>900</v>
      </c>
      <c r="F283">
        <v>0</v>
      </c>
    </row>
    <row r="284" spans="2:6" ht="12.75">
      <c r="B284" s="68">
        <v>44316</v>
      </c>
      <c r="C284">
        <v>2110077</v>
      </c>
      <c r="D284" t="s">
        <v>338</v>
      </c>
      <c r="E284">
        <v>900</v>
      </c>
      <c r="F284">
        <v>0</v>
      </c>
    </row>
    <row r="285" spans="2:6" ht="12.75">
      <c r="B285" s="68">
        <v>44351</v>
      </c>
      <c r="C285">
        <v>21048</v>
      </c>
      <c r="D285" t="s">
        <v>339</v>
      </c>
      <c r="E285" s="67">
        <v>43027.6</v>
      </c>
      <c r="F285">
        <v>0</v>
      </c>
    </row>
    <row r="286" spans="2:6" ht="12.75">
      <c r="B286" s="68">
        <v>44459</v>
      </c>
      <c r="C286">
        <v>2110115</v>
      </c>
      <c r="D286" t="s">
        <v>340</v>
      </c>
      <c r="E286">
        <v>200</v>
      </c>
      <c r="F286">
        <v>0</v>
      </c>
    </row>
    <row r="287" spans="2:6" ht="12.75">
      <c r="B287" s="68">
        <v>44469</v>
      </c>
      <c r="C287">
        <v>217109</v>
      </c>
      <c r="D287" t="s">
        <v>326</v>
      </c>
      <c r="E287" s="67">
        <v>2360</v>
      </c>
      <c r="F287">
        <v>0</v>
      </c>
    </row>
    <row r="288" spans="2:6" ht="12.75">
      <c r="B288" s="68">
        <v>44469</v>
      </c>
      <c r="C288">
        <v>2110117</v>
      </c>
      <c r="D288" t="s">
        <v>341</v>
      </c>
      <c r="E288" s="67">
        <v>1500</v>
      </c>
      <c r="F288">
        <v>0</v>
      </c>
    </row>
    <row r="289" spans="2:6" ht="12.75">
      <c r="B289" s="68">
        <v>44531</v>
      </c>
      <c r="C289">
        <v>21029</v>
      </c>
      <c r="D289" t="s">
        <v>342</v>
      </c>
      <c r="E289" s="67">
        <v>2441</v>
      </c>
      <c r="F289">
        <v>0</v>
      </c>
    </row>
    <row r="290" spans="2:6" ht="12.75">
      <c r="B290" s="68">
        <v>44543</v>
      </c>
      <c r="C290">
        <v>2110137</v>
      </c>
      <c r="D290" t="s">
        <v>343</v>
      </c>
      <c r="E290" s="67">
        <v>3147</v>
      </c>
      <c r="F290">
        <v>0</v>
      </c>
    </row>
    <row r="291" spans="2:6" ht="12.75">
      <c r="B291" s="68">
        <v>44561</v>
      </c>
      <c r="C291">
        <v>21049</v>
      </c>
      <c r="D291" t="s">
        <v>344</v>
      </c>
      <c r="E291">
        <v>217.8</v>
      </c>
      <c r="F291">
        <v>0</v>
      </c>
    </row>
    <row r="292" spans="2:5" ht="12.75">
      <c r="B292">
        <v>521.1</v>
      </c>
      <c r="C292" t="s">
        <v>66</v>
      </c>
      <c r="D292" s="67">
        <v>293590</v>
      </c>
      <c r="E292">
        <v>0</v>
      </c>
    </row>
    <row r="293" spans="2:6" ht="12.75">
      <c r="B293" s="68">
        <v>44227</v>
      </c>
      <c r="C293">
        <v>121</v>
      </c>
      <c r="D293" t="s">
        <v>179</v>
      </c>
      <c r="E293" s="67">
        <v>28600</v>
      </c>
      <c r="F293">
        <v>0</v>
      </c>
    </row>
    <row r="294" spans="2:6" ht="12.75">
      <c r="B294" s="68">
        <v>44255</v>
      </c>
      <c r="C294">
        <v>221</v>
      </c>
      <c r="D294" t="s">
        <v>180</v>
      </c>
      <c r="E294" s="67">
        <v>7990</v>
      </c>
      <c r="F294">
        <v>0</v>
      </c>
    </row>
    <row r="295" spans="2:6" ht="12.75">
      <c r="B295" s="68">
        <v>44286</v>
      </c>
      <c r="C295">
        <v>321</v>
      </c>
      <c r="D295" t="s">
        <v>181</v>
      </c>
      <c r="E295" s="67">
        <v>10350</v>
      </c>
      <c r="F295">
        <v>0</v>
      </c>
    </row>
    <row r="296" spans="2:6" ht="12.75">
      <c r="B296" s="68">
        <v>44316</v>
      </c>
      <c r="C296">
        <v>421</v>
      </c>
      <c r="D296" t="s">
        <v>182</v>
      </c>
      <c r="E296" s="67">
        <v>7255</v>
      </c>
      <c r="F296">
        <v>0</v>
      </c>
    </row>
    <row r="297" spans="2:6" ht="12.75">
      <c r="B297" s="68">
        <v>44347</v>
      </c>
      <c r="C297">
        <v>521</v>
      </c>
      <c r="D297" t="s">
        <v>183</v>
      </c>
      <c r="E297" s="67">
        <v>23295</v>
      </c>
      <c r="F297">
        <v>0</v>
      </c>
    </row>
    <row r="298" spans="2:6" ht="12.75">
      <c r="B298" s="68">
        <v>44377</v>
      </c>
      <c r="C298">
        <v>621</v>
      </c>
      <c r="D298" t="s">
        <v>184</v>
      </c>
      <c r="E298" s="67">
        <v>17580</v>
      </c>
      <c r="F298">
        <v>0</v>
      </c>
    </row>
    <row r="299" spans="2:6" ht="12.75">
      <c r="B299" s="68">
        <v>44408</v>
      </c>
      <c r="C299">
        <v>721</v>
      </c>
      <c r="D299" t="s">
        <v>185</v>
      </c>
      <c r="E299" s="67">
        <v>24555</v>
      </c>
      <c r="F299">
        <v>0</v>
      </c>
    </row>
    <row r="300" spans="2:6" ht="12.75">
      <c r="B300" s="68">
        <v>44439</v>
      </c>
      <c r="C300">
        <v>821</v>
      </c>
      <c r="D300" t="s">
        <v>186</v>
      </c>
      <c r="E300" s="67">
        <v>20380</v>
      </c>
      <c r="F300">
        <v>0</v>
      </c>
    </row>
    <row r="301" spans="2:6" ht="12.75">
      <c r="B301" s="68">
        <v>44469</v>
      </c>
      <c r="C301">
        <v>921</v>
      </c>
      <c r="D301" t="s">
        <v>187</v>
      </c>
      <c r="E301" s="67">
        <v>29600</v>
      </c>
      <c r="F301">
        <v>0</v>
      </c>
    </row>
    <row r="302" spans="2:6" ht="12.75">
      <c r="B302" s="68">
        <v>44500</v>
      </c>
      <c r="C302">
        <v>1021</v>
      </c>
      <c r="D302" t="s">
        <v>188</v>
      </c>
      <c r="E302" s="67">
        <v>29720</v>
      </c>
      <c r="F302">
        <v>0</v>
      </c>
    </row>
    <row r="303" spans="2:6" ht="12.75">
      <c r="B303" s="68">
        <v>44530</v>
      </c>
      <c r="C303">
        <v>1121</v>
      </c>
      <c r="D303" t="s">
        <v>189</v>
      </c>
      <c r="E303" s="67">
        <v>21030</v>
      </c>
      <c r="F303">
        <v>0</v>
      </c>
    </row>
    <row r="304" spans="2:6" ht="12.75">
      <c r="B304" s="68">
        <v>44561</v>
      </c>
      <c r="C304">
        <v>1221</v>
      </c>
      <c r="D304" t="s">
        <v>190</v>
      </c>
      <c r="E304" s="67">
        <v>73235</v>
      </c>
      <c r="F304">
        <v>0</v>
      </c>
    </row>
    <row r="305" spans="2:5" ht="12.75">
      <c r="B305">
        <v>532</v>
      </c>
      <c r="C305" t="s">
        <v>69</v>
      </c>
      <c r="D305" s="67">
        <v>5060</v>
      </c>
      <c r="E305">
        <v>0</v>
      </c>
    </row>
    <row r="306" spans="2:6" ht="12.75">
      <c r="B306" s="68">
        <v>44347</v>
      </c>
      <c r="C306">
        <v>21002</v>
      </c>
      <c r="D306" t="s">
        <v>345</v>
      </c>
      <c r="E306" s="67">
        <v>5060</v>
      </c>
      <c r="F306">
        <v>0</v>
      </c>
    </row>
    <row r="307" spans="2:5" ht="12.75">
      <c r="B307">
        <v>549.2</v>
      </c>
      <c r="C307" t="s">
        <v>32</v>
      </c>
      <c r="D307" s="67">
        <v>17410</v>
      </c>
      <c r="E307">
        <v>0</v>
      </c>
    </row>
    <row r="308" spans="2:6" ht="12.75">
      <c r="B308" s="68">
        <v>44561</v>
      </c>
      <c r="C308">
        <v>219008</v>
      </c>
      <c r="D308" t="s">
        <v>195</v>
      </c>
      <c r="E308" s="67">
        <v>17410</v>
      </c>
      <c r="F308">
        <v>0</v>
      </c>
    </row>
    <row r="309" spans="2:5" ht="12.75">
      <c r="B309">
        <v>551</v>
      </c>
      <c r="C309" t="s">
        <v>73</v>
      </c>
      <c r="D309" s="67">
        <v>152371</v>
      </c>
      <c r="E309">
        <v>0</v>
      </c>
    </row>
    <row r="310" spans="2:6" ht="12.75">
      <c r="B310" s="68">
        <v>44561</v>
      </c>
      <c r="C310">
        <v>219010</v>
      </c>
      <c r="D310" t="s">
        <v>346</v>
      </c>
      <c r="E310" s="67">
        <v>152371</v>
      </c>
      <c r="F310">
        <v>0</v>
      </c>
    </row>
    <row r="311" spans="2:5" ht="12.75">
      <c r="B311">
        <v>601.1</v>
      </c>
      <c r="C311" t="s">
        <v>19</v>
      </c>
      <c r="D311">
        <v>0</v>
      </c>
      <c r="E311" s="67">
        <v>20244.5</v>
      </c>
    </row>
    <row r="312" spans="2:6" ht="12.75">
      <c r="B312" s="68">
        <v>44274</v>
      </c>
      <c r="C312">
        <v>2110045</v>
      </c>
      <c r="D312" t="s">
        <v>347</v>
      </c>
      <c r="E312">
        <v>0</v>
      </c>
      <c r="F312" s="67">
        <v>1750</v>
      </c>
    </row>
    <row r="313" spans="2:6" ht="12.75">
      <c r="B313" s="68">
        <v>44289</v>
      </c>
      <c r="C313">
        <v>2110056</v>
      </c>
      <c r="D313" t="s">
        <v>19</v>
      </c>
      <c r="E313">
        <v>0</v>
      </c>
      <c r="F313" s="67">
        <v>1200</v>
      </c>
    </row>
    <row r="314" spans="2:6" ht="12.75">
      <c r="B314" s="68">
        <v>44298</v>
      </c>
      <c r="C314">
        <v>2110063</v>
      </c>
      <c r="D314" t="s">
        <v>348</v>
      </c>
      <c r="E314">
        <v>0</v>
      </c>
      <c r="F314" s="67">
        <v>1000</v>
      </c>
    </row>
    <row r="315" spans="2:6" ht="12.75">
      <c r="B315" s="68">
        <v>44553</v>
      </c>
      <c r="C315">
        <v>401001</v>
      </c>
      <c r="D315" t="s">
        <v>349</v>
      </c>
      <c r="E315">
        <v>0</v>
      </c>
      <c r="F315" s="67">
        <v>11917</v>
      </c>
    </row>
    <row r="316" spans="2:6" ht="12.75">
      <c r="B316" s="68">
        <v>44553</v>
      </c>
      <c r="C316">
        <v>401002</v>
      </c>
      <c r="D316" t="s">
        <v>350</v>
      </c>
      <c r="E316">
        <v>0</v>
      </c>
      <c r="F316" s="67">
        <v>4377.5</v>
      </c>
    </row>
    <row r="317" spans="2:5" ht="12.75">
      <c r="B317">
        <v>601.11</v>
      </c>
      <c r="C317" t="s">
        <v>74</v>
      </c>
      <c r="D317">
        <v>0</v>
      </c>
      <c r="E317" s="67">
        <v>651623</v>
      </c>
    </row>
    <row r="318" spans="2:6" ht="12.75">
      <c r="B318" s="68">
        <v>44561</v>
      </c>
      <c r="C318">
        <v>219006</v>
      </c>
      <c r="D318" t="s">
        <v>152</v>
      </c>
      <c r="E318">
        <v>0</v>
      </c>
      <c r="F318" s="67">
        <v>651623</v>
      </c>
    </row>
    <row r="319" spans="2:5" ht="12.75">
      <c r="B319">
        <v>601.2</v>
      </c>
      <c r="C319" t="s">
        <v>75</v>
      </c>
      <c r="D319">
        <v>0</v>
      </c>
      <c r="E319" s="67">
        <v>286400</v>
      </c>
    </row>
    <row r="320" spans="2:6" ht="12.75">
      <c r="B320" s="68">
        <v>44553</v>
      </c>
      <c r="C320">
        <v>2110147</v>
      </c>
      <c r="D320" t="s">
        <v>351</v>
      </c>
      <c r="E320">
        <v>0</v>
      </c>
      <c r="F320" s="67">
        <v>286400</v>
      </c>
    </row>
    <row r="321" spans="2:5" ht="12.75">
      <c r="B321">
        <v>602.1</v>
      </c>
      <c r="C321" t="s">
        <v>245</v>
      </c>
      <c r="D321">
        <v>0</v>
      </c>
      <c r="E321">
        <v>894</v>
      </c>
    </row>
    <row r="322" spans="2:6" ht="12.75">
      <c r="B322" s="68">
        <v>44561</v>
      </c>
      <c r="C322">
        <v>219006</v>
      </c>
      <c r="D322" t="s">
        <v>152</v>
      </c>
      <c r="E322">
        <v>0</v>
      </c>
      <c r="F322">
        <v>894</v>
      </c>
    </row>
    <row r="323" spans="2:5" ht="12.75">
      <c r="B323">
        <v>602.2</v>
      </c>
      <c r="C323" t="s">
        <v>20</v>
      </c>
      <c r="D323">
        <v>0</v>
      </c>
      <c r="E323" s="67">
        <v>13180</v>
      </c>
    </row>
    <row r="324" spans="2:6" ht="12.75">
      <c r="B324" s="68">
        <v>44286</v>
      </c>
      <c r="C324">
        <v>217103</v>
      </c>
      <c r="D324" t="s">
        <v>320</v>
      </c>
      <c r="E324">
        <v>0</v>
      </c>
      <c r="F324" s="67">
        <v>8500</v>
      </c>
    </row>
    <row r="325" spans="2:6" ht="12.75">
      <c r="B325" s="68">
        <v>44561</v>
      </c>
      <c r="C325">
        <v>219006</v>
      </c>
      <c r="D325" t="s">
        <v>152</v>
      </c>
      <c r="E325">
        <v>0</v>
      </c>
      <c r="F325" s="67">
        <v>4680</v>
      </c>
    </row>
    <row r="326" spans="2:5" ht="12.75">
      <c r="B326">
        <v>614.01</v>
      </c>
      <c r="C326" t="s">
        <v>76</v>
      </c>
      <c r="D326">
        <v>0</v>
      </c>
      <c r="E326" s="67">
        <v>-130150</v>
      </c>
    </row>
    <row r="327" spans="2:6" ht="12.75">
      <c r="B327" s="68">
        <v>44561</v>
      </c>
      <c r="C327">
        <v>218001</v>
      </c>
      <c r="D327" t="s">
        <v>352</v>
      </c>
      <c r="E327">
        <v>0</v>
      </c>
      <c r="F327" s="67">
        <v>-130150</v>
      </c>
    </row>
    <row r="328" spans="2:5" ht="12.75">
      <c r="B328">
        <v>614.03</v>
      </c>
      <c r="C328" t="s">
        <v>78</v>
      </c>
      <c r="D328">
        <v>0</v>
      </c>
      <c r="E328" s="67">
        <v>216720</v>
      </c>
    </row>
    <row r="329" spans="2:6" ht="12.75">
      <c r="B329" s="68">
        <v>44561</v>
      </c>
      <c r="C329">
        <v>218001</v>
      </c>
      <c r="D329" t="s">
        <v>352</v>
      </c>
      <c r="E329">
        <v>0</v>
      </c>
      <c r="F329" s="67">
        <v>216720</v>
      </c>
    </row>
    <row r="330" spans="2:5" ht="12.75">
      <c r="B330">
        <v>614.91</v>
      </c>
      <c r="C330" t="s">
        <v>84</v>
      </c>
      <c r="D330">
        <v>0</v>
      </c>
      <c r="E330" s="67">
        <v>3600</v>
      </c>
    </row>
    <row r="331" spans="1:3" ht="12.75">
      <c r="A331" t="s">
        <v>274</v>
      </c>
      <c r="B331" t="s">
        <v>353</v>
      </c>
      <c r="C331" t="s">
        <v>276</v>
      </c>
    </row>
    <row r="332" ht="12.75">
      <c r="A332" t="s">
        <v>277</v>
      </c>
    </row>
    <row r="333" spans="2:7" ht="12.75">
      <c r="B333" t="s">
        <v>278</v>
      </c>
      <c r="C333" t="s">
        <v>279</v>
      </c>
      <c r="D333" t="s">
        <v>280</v>
      </c>
      <c r="E333" t="s">
        <v>281</v>
      </c>
      <c r="F333" t="s">
        <v>282</v>
      </c>
      <c r="G333" t="s">
        <v>283</v>
      </c>
    </row>
    <row r="334" spans="2:6" ht="12.75">
      <c r="B334" s="68">
        <v>44561</v>
      </c>
      <c r="C334">
        <v>218001</v>
      </c>
      <c r="D334" t="s">
        <v>352</v>
      </c>
      <c r="E334">
        <v>0</v>
      </c>
      <c r="F334" s="67">
        <v>3600</v>
      </c>
    </row>
    <row r="335" spans="2:5" ht="12.75">
      <c r="B335">
        <v>649.09</v>
      </c>
      <c r="C335" t="s">
        <v>246</v>
      </c>
      <c r="D335">
        <v>0</v>
      </c>
      <c r="E335" s="67">
        <v>14698</v>
      </c>
    </row>
    <row r="336" spans="2:6" ht="12.75">
      <c r="B336" s="68">
        <v>44469</v>
      </c>
      <c r="C336">
        <v>217109</v>
      </c>
      <c r="D336" t="s">
        <v>326</v>
      </c>
      <c r="E336">
        <v>0</v>
      </c>
      <c r="F336" s="67">
        <v>7500</v>
      </c>
    </row>
    <row r="337" spans="2:6" ht="12.75">
      <c r="B337" s="68">
        <v>44500</v>
      </c>
      <c r="C337">
        <v>217110</v>
      </c>
      <c r="D337" t="s">
        <v>327</v>
      </c>
      <c r="E337">
        <v>0</v>
      </c>
      <c r="F337" s="67">
        <v>7198</v>
      </c>
    </row>
    <row r="338" spans="2:5" ht="12.75">
      <c r="B338">
        <v>649.1</v>
      </c>
      <c r="C338" t="s">
        <v>46</v>
      </c>
      <c r="D338">
        <v>0</v>
      </c>
      <c r="E338" s="67">
        <v>45120</v>
      </c>
    </row>
    <row r="339" spans="2:6" ht="12.75">
      <c r="B339" s="68">
        <v>44561</v>
      </c>
      <c r="C339">
        <v>217112</v>
      </c>
      <c r="D339" t="s">
        <v>328</v>
      </c>
      <c r="E339">
        <v>0</v>
      </c>
      <c r="F339" s="67">
        <v>45120</v>
      </c>
    </row>
    <row r="340" spans="2:5" ht="12.75">
      <c r="B340">
        <v>649.2</v>
      </c>
      <c r="C340" t="s">
        <v>247</v>
      </c>
      <c r="D340">
        <v>0</v>
      </c>
      <c r="E340" s="67">
        <v>18589</v>
      </c>
    </row>
    <row r="341" spans="2:6" ht="12.75">
      <c r="B341" s="68">
        <v>44419</v>
      </c>
      <c r="C341">
        <v>2110107</v>
      </c>
      <c r="D341" t="s">
        <v>354</v>
      </c>
      <c r="E341">
        <v>0</v>
      </c>
      <c r="F341" s="67">
        <v>3589</v>
      </c>
    </row>
    <row r="342" spans="2:6" ht="12.75">
      <c r="B342" s="68">
        <v>44519</v>
      </c>
      <c r="C342">
        <v>2110127</v>
      </c>
      <c r="D342" t="s">
        <v>355</v>
      </c>
      <c r="E342">
        <v>0</v>
      </c>
      <c r="F342" s="67">
        <v>15000</v>
      </c>
    </row>
    <row r="343" spans="2:5" ht="12.75">
      <c r="B343">
        <v>649.4</v>
      </c>
      <c r="C343" t="s">
        <v>42</v>
      </c>
      <c r="D343">
        <v>0</v>
      </c>
      <c r="E343" s="67">
        <v>205500</v>
      </c>
    </row>
    <row r="344" spans="2:6" ht="12.75">
      <c r="B344" s="68">
        <v>44357</v>
      </c>
      <c r="C344">
        <v>414201</v>
      </c>
      <c r="D344" t="s">
        <v>356</v>
      </c>
      <c r="E344">
        <v>0</v>
      </c>
      <c r="F344" s="67">
        <v>3500</v>
      </c>
    </row>
    <row r="345" spans="2:6" ht="12.75">
      <c r="B345" s="68">
        <v>44357</v>
      </c>
      <c r="C345">
        <v>414202</v>
      </c>
      <c r="D345" t="s">
        <v>357</v>
      </c>
      <c r="E345">
        <v>0</v>
      </c>
      <c r="F345" s="67">
        <v>3500</v>
      </c>
    </row>
    <row r="346" spans="2:6" ht="12.75">
      <c r="B346" s="68">
        <v>44357</v>
      </c>
      <c r="C346">
        <v>414203</v>
      </c>
      <c r="D346" t="s">
        <v>358</v>
      </c>
      <c r="E346">
        <v>0</v>
      </c>
      <c r="F346" s="67">
        <v>3500</v>
      </c>
    </row>
    <row r="347" spans="2:6" ht="12.75">
      <c r="B347" s="68">
        <v>44357</v>
      </c>
      <c r="C347">
        <v>414204</v>
      </c>
      <c r="D347" t="s">
        <v>218</v>
      </c>
      <c r="E347">
        <v>0</v>
      </c>
      <c r="F347" s="67">
        <v>3500</v>
      </c>
    </row>
    <row r="348" spans="2:6" ht="12.75">
      <c r="B348" s="68">
        <v>44357</v>
      </c>
      <c r="C348">
        <v>414205</v>
      </c>
      <c r="D348" t="s">
        <v>207</v>
      </c>
      <c r="E348">
        <v>0</v>
      </c>
      <c r="F348" s="67">
        <v>3500</v>
      </c>
    </row>
    <row r="349" spans="2:6" ht="12.75">
      <c r="B349" s="68">
        <v>44357</v>
      </c>
      <c r="C349">
        <v>414206</v>
      </c>
      <c r="D349" t="s">
        <v>359</v>
      </c>
      <c r="E349">
        <v>0</v>
      </c>
      <c r="F349" s="67">
        <v>3500</v>
      </c>
    </row>
    <row r="350" spans="2:6" ht="12.75">
      <c r="B350" s="68">
        <v>44357</v>
      </c>
      <c r="C350">
        <v>414207</v>
      </c>
      <c r="D350" t="s">
        <v>360</v>
      </c>
      <c r="E350">
        <v>0</v>
      </c>
      <c r="F350" s="67">
        <v>3500</v>
      </c>
    </row>
    <row r="351" spans="2:6" ht="12.75">
      <c r="B351" s="68">
        <v>44357</v>
      </c>
      <c r="C351">
        <v>414208</v>
      </c>
      <c r="D351" t="s">
        <v>361</v>
      </c>
      <c r="E351">
        <v>0</v>
      </c>
      <c r="F351" s="67">
        <v>3500</v>
      </c>
    </row>
    <row r="352" spans="2:6" ht="12.75">
      <c r="B352" s="68">
        <v>44357</v>
      </c>
      <c r="C352">
        <v>414209</v>
      </c>
      <c r="D352" t="s">
        <v>362</v>
      </c>
      <c r="E352">
        <v>0</v>
      </c>
      <c r="F352" s="67">
        <v>3500</v>
      </c>
    </row>
    <row r="353" spans="2:6" ht="12.75">
      <c r="B353" s="68">
        <v>44357</v>
      </c>
      <c r="C353">
        <v>414210</v>
      </c>
      <c r="D353" t="s">
        <v>230</v>
      </c>
      <c r="E353">
        <v>0</v>
      </c>
      <c r="F353" s="67">
        <v>3500</v>
      </c>
    </row>
    <row r="354" spans="2:6" ht="12.75">
      <c r="B354" s="68">
        <v>44357</v>
      </c>
      <c r="C354">
        <v>414211</v>
      </c>
      <c r="D354" t="s">
        <v>363</v>
      </c>
      <c r="E354">
        <v>0</v>
      </c>
      <c r="F354" s="67">
        <v>3500</v>
      </c>
    </row>
    <row r="355" spans="2:6" ht="12.75">
      <c r="B355" s="68">
        <v>44357</v>
      </c>
      <c r="C355">
        <v>414212</v>
      </c>
      <c r="D355" t="s">
        <v>208</v>
      </c>
      <c r="E355">
        <v>0</v>
      </c>
      <c r="F355" s="67">
        <v>3500</v>
      </c>
    </row>
    <row r="356" spans="2:6" ht="12.75">
      <c r="B356" s="68">
        <v>44357</v>
      </c>
      <c r="C356">
        <v>414213</v>
      </c>
      <c r="D356" t="s">
        <v>226</v>
      </c>
      <c r="E356">
        <v>0</v>
      </c>
      <c r="F356" s="67">
        <v>3500</v>
      </c>
    </row>
    <row r="357" spans="2:6" ht="12.75">
      <c r="B357" s="68">
        <v>44357</v>
      </c>
      <c r="C357">
        <v>414214</v>
      </c>
      <c r="D357" t="s">
        <v>227</v>
      </c>
      <c r="E357">
        <v>0</v>
      </c>
      <c r="F357" s="67">
        <v>3500</v>
      </c>
    </row>
    <row r="358" spans="2:6" ht="12.75">
      <c r="B358" s="68">
        <v>44357</v>
      </c>
      <c r="C358">
        <v>414215</v>
      </c>
      <c r="D358" t="s">
        <v>364</v>
      </c>
      <c r="E358">
        <v>0</v>
      </c>
      <c r="F358" s="67">
        <v>3500</v>
      </c>
    </row>
    <row r="359" spans="2:6" ht="12.75">
      <c r="B359" s="68">
        <v>44357</v>
      </c>
      <c r="C359">
        <v>414216</v>
      </c>
      <c r="D359" t="s">
        <v>365</v>
      </c>
      <c r="E359">
        <v>0</v>
      </c>
      <c r="F359" s="67">
        <v>3500</v>
      </c>
    </row>
    <row r="360" spans="2:6" ht="12.75">
      <c r="B360" s="68">
        <v>44357</v>
      </c>
      <c r="C360">
        <v>414217</v>
      </c>
      <c r="D360" t="s">
        <v>366</v>
      </c>
      <c r="E360">
        <v>0</v>
      </c>
      <c r="F360" s="67">
        <v>3500</v>
      </c>
    </row>
    <row r="361" spans="2:6" ht="12.75">
      <c r="B361" s="68">
        <v>44357</v>
      </c>
      <c r="C361">
        <v>414218</v>
      </c>
      <c r="D361" t="s">
        <v>367</v>
      </c>
      <c r="E361">
        <v>0</v>
      </c>
      <c r="F361" s="67">
        <v>3500</v>
      </c>
    </row>
    <row r="362" spans="2:6" ht="12.75">
      <c r="B362" s="68">
        <v>44357</v>
      </c>
      <c r="C362">
        <v>414219</v>
      </c>
      <c r="D362" t="s">
        <v>368</v>
      </c>
      <c r="E362">
        <v>0</v>
      </c>
      <c r="F362" s="67">
        <v>3500</v>
      </c>
    </row>
    <row r="363" spans="2:6" ht="12.75">
      <c r="B363" s="68">
        <v>44357</v>
      </c>
      <c r="C363">
        <v>414220</v>
      </c>
      <c r="D363" t="s">
        <v>369</v>
      </c>
      <c r="E363">
        <v>0</v>
      </c>
      <c r="F363" s="67">
        <v>3500</v>
      </c>
    </row>
    <row r="364" spans="2:6" ht="12.75">
      <c r="B364" s="68">
        <v>44357</v>
      </c>
      <c r="C364">
        <v>414221</v>
      </c>
      <c r="D364" t="s">
        <v>231</v>
      </c>
      <c r="E364">
        <v>0</v>
      </c>
      <c r="F364" s="67">
        <v>3500</v>
      </c>
    </row>
    <row r="365" spans="2:6" ht="12.75">
      <c r="B365" s="68">
        <v>44357</v>
      </c>
      <c r="C365">
        <v>414222</v>
      </c>
      <c r="D365" t="s">
        <v>232</v>
      </c>
      <c r="E365">
        <v>0</v>
      </c>
      <c r="F365" s="67">
        <v>3500</v>
      </c>
    </row>
    <row r="366" spans="2:6" ht="12.75">
      <c r="B366" s="68">
        <v>44357</v>
      </c>
      <c r="C366">
        <v>414223</v>
      </c>
      <c r="D366" t="s">
        <v>370</v>
      </c>
      <c r="E366">
        <v>0</v>
      </c>
      <c r="F366" s="67">
        <v>3500</v>
      </c>
    </row>
    <row r="367" spans="2:6" ht="12.75">
      <c r="B367" s="68">
        <v>44357</v>
      </c>
      <c r="C367">
        <v>414224</v>
      </c>
      <c r="D367" t="s">
        <v>371</v>
      </c>
      <c r="E367">
        <v>0</v>
      </c>
      <c r="F367" s="67">
        <v>3500</v>
      </c>
    </row>
    <row r="368" spans="2:6" ht="12.75">
      <c r="B368" s="68">
        <v>44357</v>
      </c>
      <c r="C368">
        <v>414225</v>
      </c>
      <c r="D368" t="s">
        <v>372</v>
      </c>
      <c r="E368">
        <v>0</v>
      </c>
      <c r="F368" s="67">
        <v>3500</v>
      </c>
    </row>
    <row r="369" spans="2:6" ht="12.75">
      <c r="B369" s="68">
        <v>44357</v>
      </c>
      <c r="C369">
        <v>414226</v>
      </c>
      <c r="D369" t="s">
        <v>373</v>
      </c>
      <c r="E369">
        <v>0</v>
      </c>
      <c r="F369" s="67">
        <v>3500</v>
      </c>
    </row>
    <row r="370" spans="2:6" ht="12.75">
      <c r="B370" s="68">
        <v>44357</v>
      </c>
      <c r="C370">
        <v>414227</v>
      </c>
      <c r="D370" t="s">
        <v>374</v>
      </c>
      <c r="E370">
        <v>0</v>
      </c>
      <c r="F370" s="67">
        <v>3500</v>
      </c>
    </row>
    <row r="371" spans="2:6" ht="12.75">
      <c r="B371" s="68">
        <v>44357</v>
      </c>
      <c r="C371">
        <v>414228</v>
      </c>
      <c r="D371" t="s">
        <v>375</v>
      </c>
      <c r="E371">
        <v>0</v>
      </c>
      <c r="F371" s="67">
        <v>3500</v>
      </c>
    </row>
    <row r="372" spans="2:6" ht="12.75">
      <c r="B372" s="68">
        <v>44357</v>
      </c>
      <c r="C372">
        <v>414229</v>
      </c>
      <c r="D372" t="s">
        <v>376</v>
      </c>
      <c r="E372">
        <v>0</v>
      </c>
      <c r="F372" s="67">
        <v>3500</v>
      </c>
    </row>
    <row r="373" spans="2:6" ht="12.75">
      <c r="B373" s="68">
        <v>44357</v>
      </c>
      <c r="C373">
        <v>414230</v>
      </c>
      <c r="D373" t="s">
        <v>377</v>
      </c>
      <c r="E373">
        <v>0</v>
      </c>
      <c r="F373" s="67">
        <v>3500</v>
      </c>
    </row>
    <row r="374" spans="2:6" ht="12.75">
      <c r="B374" s="68">
        <v>44357</v>
      </c>
      <c r="C374">
        <v>414231</v>
      </c>
      <c r="D374" t="s">
        <v>378</v>
      </c>
      <c r="E374">
        <v>0</v>
      </c>
      <c r="F374" s="67">
        <v>3500</v>
      </c>
    </row>
    <row r="375" spans="2:6" ht="12.75">
      <c r="B375" s="68">
        <v>44357</v>
      </c>
      <c r="C375">
        <v>414232</v>
      </c>
      <c r="D375" t="s">
        <v>379</v>
      </c>
      <c r="E375">
        <v>0</v>
      </c>
      <c r="F375" s="67">
        <v>3500</v>
      </c>
    </row>
    <row r="376" spans="2:6" ht="12.75">
      <c r="B376" s="68">
        <v>44377</v>
      </c>
      <c r="C376">
        <v>217106</v>
      </c>
      <c r="D376" t="s">
        <v>323</v>
      </c>
      <c r="E376">
        <v>0</v>
      </c>
      <c r="F376" s="67">
        <v>3500</v>
      </c>
    </row>
    <row r="377" spans="2:6" ht="12.75">
      <c r="B377" s="68">
        <v>44377</v>
      </c>
      <c r="C377">
        <v>217106</v>
      </c>
      <c r="D377" t="s">
        <v>323</v>
      </c>
      <c r="E377">
        <v>0</v>
      </c>
      <c r="F377" s="67">
        <v>3500</v>
      </c>
    </row>
    <row r="378" spans="2:6" ht="12.75">
      <c r="B378" s="68">
        <v>44377</v>
      </c>
      <c r="C378">
        <v>217106</v>
      </c>
      <c r="D378" t="s">
        <v>323</v>
      </c>
      <c r="E378">
        <v>0</v>
      </c>
      <c r="F378" s="67">
        <v>3500</v>
      </c>
    </row>
    <row r="379" spans="2:6" ht="12.75">
      <c r="B379" s="68">
        <v>44377</v>
      </c>
      <c r="C379">
        <v>217106</v>
      </c>
      <c r="D379" t="s">
        <v>323</v>
      </c>
      <c r="E379">
        <v>0</v>
      </c>
      <c r="F379" s="67">
        <v>3500</v>
      </c>
    </row>
    <row r="380" spans="2:6" ht="12.75">
      <c r="B380" s="68">
        <v>44377</v>
      </c>
      <c r="C380">
        <v>217106</v>
      </c>
      <c r="D380" t="s">
        <v>323</v>
      </c>
      <c r="E380">
        <v>0</v>
      </c>
      <c r="F380" s="67">
        <v>3500</v>
      </c>
    </row>
    <row r="381" spans="2:6" ht="12.75">
      <c r="B381" s="68">
        <v>44377</v>
      </c>
      <c r="C381">
        <v>217106</v>
      </c>
      <c r="D381" t="s">
        <v>323</v>
      </c>
      <c r="E381">
        <v>0</v>
      </c>
      <c r="F381" s="67">
        <v>3500</v>
      </c>
    </row>
    <row r="382" spans="2:6" ht="12.75">
      <c r="B382" s="68">
        <v>44377</v>
      </c>
      <c r="C382">
        <v>217106</v>
      </c>
      <c r="D382" t="s">
        <v>323</v>
      </c>
      <c r="E382">
        <v>0</v>
      </c>
      <c r="F382" s="67">
        <v>3500</v>
      </c>
    </row>
    <row r="383" spans="2:6" ht="12.75">
      <c r="B383" s="68">
        <v>44377</v>
      </c>
      <c r="C383">
        <v>217106</v>
      </c>
      <c r="D383" t="s">
        <v>323</v>
      </c>
      <c r="E383">
        <v>0</v>
      </c>
      <c r="F383" s="67">
        <v>3500</v>
      </c>
    </row>
    <row r="384" spans="2:6" ht="12.75">
      <c r="B384" s="68">
        <v>44377</v>
      </c>
      <c r="C384">
        <v>217106</v>
      </c>
      <c r="D384" t="s">
        <v>323</v>
      </c>
      <c r="E384">
        <v>0</v>
      </c>
      <c r="F384" s="67">
        <v>3500</v>
      </c>
    </row>
    <row r="385" spans="2:6" ht="12.75">
      <c r="B385" s="68">
        <v>44377</v>
      </c>
      <c r="C385">
        <v>217106</v>
      </c>
      <c r="D385" t="s">
        <v>323</v>
      </c>
      <c r="E385">
        <v>0</v>
      </c>
      <c r="F385" s="67">
        <v>3500</v>
      </c>
    </row>
    <row r="386" spans="2:6" ht="12.75">
      <c r="B386" s="68">
        <v>44377</v>
      </c>
      <c r="C386">
        <v>217106</v>
      </c>
      <c r="D386" t="s">
        <v>323</v>
      </c>
      <c r="E386">
        <v>0</v>
      </c>
      <c r="F386" s="67">
        <v>3500</v>
      </c>
    </row>
    <row r="387" spans="1:3" ht="12.75">
      <c r="A387" t="s">
        <v>274</v>
      </c>
      <c r="B387" t="s">
        <v>380</v>
      </c>
      <c r="C387" t="s">
        <v>276</v>
      </c>
    </row>
    <row r="388" ht="12.75">
      <c r="A388" t="s">
        <v>277</v>
      </c>
    </row>
    <row r="389" spans="2:7" ht="12.75">
      <c r="B389" t="s">
        <v>278</v>
      </c>
      <c r="C389" t="s">
        <v>279</v>
      </c>
      <c r="D389" t="s">
        <v>280</v>
      </c>
      <c r="E389" t="s">
        <v>281</v>
      </c>
      <c r="F389" t="s">
        <v>282</v>
      </c>
      <c r="G389" t="s">
        <v>283</v>
      </c>
    </row>
    <row r="390" spans="2:6" ht="12.75">
      <c r="B390" s="68">
        <v>44377</v>
      </c>
      <c r="C390">
        <v>217106</v>
      </c>
      <c r="D390" t="s">
        <v>323</v>
      </c>
      <c r="E390">
        <v>0</v>
      </c>
      <c r="F390" s="67">
        <v>3500</v>
      </c>
    </row>
    <row r="391" spans="2:6" ht="12.75">
      <c r="B391" s="68">
        <v>44377</v>
      </c>
      <c r="C391">
        <v>217106</v>
      </c>
      <c r="D391" t="s">
        <v>323</v>
      </c>
      <c r="E391">
        <v>0</v>
      </c>
      <c r="F391" s="67">
        <v>3500</v>
      </c>
    </row>
    <row r="392" spans="2:6" ht="12.75">
      <c r="B392" s="68">
        <v>44377</v>
      </c>
      <c r="C392">
        <v>217106</v>
      </c>
      <c r="D392" t="s">
        <v>323</v>
      </c>
      <c r="E392">
        <v>0</v>
      </c>
      <c r="F392" s="67">
        <v>3500</v>
      </c>
    </row>
    <row r="393" spans="2:6" ht="12.75">
      <c r="B393" s="68">
        <v>44377</v>
      </c>
      <c r="C393">
        <v>217106</v>
      </c>
      <c r="D393" t="s">
        <v>323</v>
      </c>
      <c r="E393">
        <v>0</v>
      </c>
      <c r="F393" s="67">
        <v>3500</v>
      </c>
    </row>
    <row r="394" spans="2:6" ht="12.75">
      <c r="B394" s="68">
        <v>44377</v>
      </c>
      <c r="C394">
        <v>217106</v>
      </c>
      <c r="D394" t="s">
        <v>323</v>
      </c>
      <c r="E394">
        <v>0</v>
      </c>
      <c r="F394" s="67">
        <v>3500</v>
      </c>
    </row>
    <row r="395" spans="2:6" ht="12.75">
      <c r="B395" s="68">
        <v>44377</v>
      </c>
      <c r="C395">
        <v>217106</v>
      </c>
      <c r="D395" t="s">
        <v>323</v>
      </c>
      <c r="E395">
        <v>0</v>
      </c>
      <c r="F395" s="67">
        <v>3500</v>
      </c>
    </row>
    <row r="396" spans="2:6" ht="12.75">
      <c r="B396" s="68">
        <v>44377</v>
      </c>
      <c r="C396">
        <v>217106</v>
      </c>
      <c r="D396" t="s">
        <v>323</v>
      </c>
      <c r="E396">
        <v>0</v>
      </c>
      <c r="F396" s="67">
        <v>3500</v>
      </c>
    </row>
    <row r="397" spans="2:6" ht="12.75">
      <c r="B397" s="68">
        <v>44377</v>
      </c>
      <c r="C397">
        <v>217106</v>
      </c>
      <c r="D397" t="s">
        <v>323</v>
      </c>
      <c r="E397">
        <v>0</v>
      </c>
      <c r="F397" s="67">
        <v>3500</v>
      </c>
    </row>
    <row r="398" spans="2:6" ht="12.75">
      <c r="B398" s="68">
        <v>44377</v>
      </c>
      <c r="C398">
        <v>217106</v>
      </c>
      <c r="D398" t="s">
        <v>323</v>
      </c>
      <c r="E398">
        <v>0</v>
      </c>
      <c r="F398" s="67">
        <v>3500</v>
      </c>
    </row>
    <row r="399" spans="2:6" ht="12.75">
      <c r="B399" s="68">
        <v>44377</v>
      </c>
      <c r="C399">
        <v>217106</v>
      </c>
      <c r="D399" t="s">
        <v>323</v>
      </c>
      <c r="E399">
        <v>0</v>
      </c>
      <c r="F399" s="67">
        <v>3500</v>
      </c>
    </row>
    <row r="400" spans="2:6" ht="12.75">
      <c r="B400" s="68">
        <v>44377</v>
      </c>
      <c r="C400">
        <v>217106</v>
      </c>
      <c r="D400" t="s">
        <v>323</v>
      </c>
      <c r="E400">
        <v>0</v>
      </c>
      <c r="F400" s="67">
        <v>3500</v>
      </c>
    </row>
    <row r="401" spans="2:6" ht="12.75">
      <c r="B401" s="68">
        <v>44377</v>
      </c>
      <c r="C401">
        <v>217106</v>
      </c>
      <c r="D401" t="s">
        <v>323</v>
      </c>
      <c r="E401">
        <v>0</v>
      </c>
      <c r="F401" s="67">
        <v>3500</v>
      </c>
    </row>
    <row r="402" spans="2:6" ht="12.75">
      <c r="B402" s="68">
        <v>44377</v>
      </c>
      <c r="C402">
        <v>217106</v>
      </c>
      <c r="D402" t="s">
        <v>323</v>
      </c>
      <c r="E402">
        <v>0</v>
      </c>
      <c r="F402" s="67">
        <v>3500</v>
      </c>
    </row>
    <row r="403" spans="2:6" ht="12.75">
      <c r="B403" s="68">
        <v>44377</v>
      </c>
      <c r="C403">
        <v>217106</v>
      </c>
      <c r="D403" t="s">
        <v>323</v>
      </c>
      <c r="E403">
        <v>0</v>
      </c>
      <c r="F403" s="67">
        <v>3500</v>
      </c>
    </row>
    <row r="404" spans="2:6" ht="12.75">
      <c r="B404" s="68">
        <v>44377</v>
      </c>
      <c r="C404">
        <v>217106</v>
      </c>
      <c r="D404" t="s">
        <v>323</v>
      </c>
      <c r="E404">
        <v>0</v>
      </c>
      <c r="F404" s="67">
        <v>3500</v>
      </c>
    </row>
    <row r="405" spans="2:6" ht="12.75">
      <c r="B405" s="68">
        <v>44408</v>
      </c>
      <c r="C405">
        <v>217107</v>
      </c>
      <c r="D405" t="s">
        <v>324</v>
      </c>
      <c r="E405">
        <v>0</v>
      </c>
      <c r="F405" s="67">
        <v>3500</v>
      </c>
    </row>
    <row r="406" spans="2:6" ht="12.75">
      <c r="B406" s="68">
        <v>44530</v>
      </c>
      <c r="C406">
        <v>217111</v>
      </c>
      <c r="D406" t="s">
        <v>308</v>
      </c>
      <c r="E406">
        <v>0</v>
      </c>
      <c r="F406" s="67">
        <v>-1000</v>
      </c>
    </row>
    <row r="407" spans="2:5" ht="12.75">
      <c r="B407">
        <v>649.6</v>
      </c>
      <c r="C407" t="s">
        <v>87</v>
      </c>
      <c r="D407">
        <v>0</v>
      </c>
      <c r="E407" s="67">
        <v>101324</v>
      </c>
    </row>
    <row r="408" spans="2:6" ht="12.75">
      <c r="B408" s="68">
        <v>44561</v>
      </c>
      <c r="C408">
        <v>217112</v>
      </c>
      <c r="D408" t="s">
        <v>328</v>
      </c>
      <c r="E408">
        <v>0</v>
      </c>
      <c r="F408" s="67">
        <v>70910</v>
      </c>
    </row>
    <row r="409" spans="2:6" ht="12.75">
      <c r="B409" s="68">
        <v>44561</v>
      </c>
      <c r="C409">
        <v>219006</v>
      </c>
      <c r="D409" t="s">
        <v>152</v>
      </c>
      <c r="E409">
        <v>0</v>
      </c>
      <c r="F409" s="67">
        <v>30414</v>
      </c>
    </row>
    <row r="410" spans="2:5" ht="12.75">
      <c r="B410">
        <v>649.9</v>
      </c>
      <c r="C410" t="s">
        <v>89</v>
      </c>
      <c r="D410">
        <v>0</v>
      </c>
      <c r="E410" s="67">
        <v>14700</v>
      </c>
    </row>
    <row r="411" spans="2:6" ht="12.75">
      <c r="B411" s="68">
        <v>44561</v>
      </c>
      <c r="C411">
        <v>219007</v>
      </c>
      <c r="D411" t="s">
        <v>236</v>
      </c>
      <c r="E411">
        <v>0</v>
      </c>
      <c r="F411" s="67">
        <v>14700</v>
      </c>
    </row>
    <row r="412" spans="2:5" ht="12.75">
      <c r="B412">
        <v>684.1</v>
      </c>
      <c r="C412" t="s">
        <v>21</v>
      </c>
      <c r="D412">
        <v>0</v>
      </c>
      <c r="E412" s="67">
        <v>198880</v>
      </c>
    </row>
    <row r="413" spans="2:6" ht="12.75">
      <c r="B413" s="68">
        <v>44561</v>
      </c>
      <c r="C413">
        <v>219007</v>
      </c>
      <c r="D413" t="s">
        <v>236</v>
      </c>
      <c r="E413">
        <v>0</v>
      </c>
      <c r="F413" s="67">
        <v>198880</v>
      </c>
    </row>
    <row r="414" spans="2:5" ht="12.75">
      <c r="B414">
        <v>684.2</v>
      </c>
      <c r="C414" t="s">
        <v>22</v>
      </c>
      <c r="D414">
        <v>0</v>
      </c>
      <c r="E414" s="67">
        <v>3330</v>
      </c>
    </row>
    <row r="415" spans="2:6" ht="12.75">
      <c r="B415" s="68">
        <v>44561</v>
      </c>
      <c r="C415">
        <v>219007</v>
      </c>
      <c r="D415" t="s">
        <v>236</v>
      </c>
      <c r="E415">
        <v>0</v>
      </c>
      <c r="F415" s="67">
        <v>3330</v>
      </c>
    </row>
    <row r="416" spans="2:5" ht="12.75">
      <c r="B416">
        <v>684.3</v>
      </c>
      <c r="C416" t="s">
        <v>23</v>
      </c>
      <c r="D416">
        <v>0</v>
      </c>
      <c r="E416" s="67">
        <v>7425</v>
      </c>
    </row>
    <row r="417" spans="2:6" ht="12.75">
      <c r="B417" s="68">
        <v>44561</v>
      </c>
      <c r="C417">
        <v>219007</v>
      </c>
      <c r="D417" t="s">
        <v>236</v>
      </c>
      <c r="E417">
        <v>0</v>
      </c>
      <c r="F417" s="67">
        <v>7425</v>
      </c>
    </row>
    <row r="418" spans="2:5" ht="12.75">
      <c r="B418">
        <v>684.4</v>
      </c>
      <c r="C418" t="s">
        <v>24</v>
      </c>
      <c r="D418">
        <v>0</v>
      </c>
      <c r="E418" s="67">
        <v>353400</v>
      </c>
    </row>
    <row r="419" spans="2:6" ht="12.75">
      <c r="B419" s="68">
        <v>44561</v>
      </c>
      <c r="C419">
        <v>219007</v>
      </c>
      <c r="D419" t="s">
        <v>236</v>
      </c>
      <c r="E419">
        <v>0</v>
      </c>
      <c r="F419" s="67">
        <v>353400</v>
      </c>
    </row>
    <row r="420" spans="2:5" ht="12.75">
      <c r="B420">
        <v>684.5</v>
      </c>
      <c r="C420" t="s">
        <v>25</v>
      </c>
      <c r="D420">
        <v>0</v>
      </c>
      <c r="E420" s="67">
        <v>18800</v>
      </c>
    </row>
    <row r="421" spans="2:6" ht="12.75">
      <c r="B421" s="68">
        <v>44561</v>
      </c>
      <c r="C421">
        <v>219007</v>
      </c>
      <c r="D421" t="s">
        <v>236</v>
      </c>
      <c r="E421">
        <v>0</v>
      </c>
      <c r="F421" s="67">
        <v>18800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7"/>
  <sheetViews>
    <sheetView showGridLines="0" zoomScalePageLayoutView="0" workbookViewId="0" topLeftCell="A1">
      <selection activeCell="J19" sqref="J19"/>
    </sheetView>
  </sheetViews>
  <sheetFormatPr defaultColWidth="9.140625" defaultRowHeight="12.75"/>
  <cols>
    <col min="1" max="1" width="33.421875" style="0" customWidth="1"/>
    <col min="2" max="7" width="13.28125" style="0" hidden="1" customWidth="1"/>
    <col min="8" max="14" width="13.28125" style="0" customWidth="1"/>
  </cols>
  <sheetData>
    <row r="2" spans="2:14" ht="12.75"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3">
        <v>2020</v>
      </c>
      <c r="N2" s="3">
        <v>2021</v>
      </c>
    </row>
    <row r="3" spans="1:14" ht="15.75" customHeight="1">
      <c r="A3" s="69" t="s">
        <v>237</v>
      </c>
      <c r="B3" s="70">
        <v>436344</v>
      </c>
      <c r="C3" s="70">
        <f>495312+107500</f>
        <v>602812</v>
      </c>
      <c r="D3" s="70">
        <f>443077+15455</f>
        <v>458532</v>
      </c>
      <c r="E3" s="70">
        <f>479086+7600</f>
        <v>486686</v>
      </c>
      <c r="F3" s="71">
        <f>362347+3225</f>
        <v>365572</v>
      </c>
      <c r="G3" s="70">
        <f>545745+12380</f>
        <v>558125</v>
      </c>
      <c r="H3" s="70">
        <v>484048</v>
      </c>
      <c r="I3" s="70">
        <v>488096</v>
      </c>
      <c r="J3" s="70">
        <v>326404</v>
      </c>
      <c r="K3" s="70">
        <v>543637</v>
      </c>
      <c r="L3" s="70">
        <v>576444</v>
      </c>
      <c r="M3" s="70">
        <v>705780</v>
      </c>
      <c r="N3" s="70">
        <f>'NaV 2021'!E30</f>
        <v>651623</v>
      </c>
    </row>
    <row r="4" spans="1:14" ht="12.75" hidden="1">
      <c r="A4" s="72" t="s">
        <v>238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2.75">
      <c r="A5" s="72" t="s">
        <v>239</v>
      </c>
      <c r="B5" s="70">
        <v>250641</v>
      </c>
      <c r="C5" s="70">
        <v>263688</v>
      </c>
      <c r="D5" s="70">
        <v>273488</v>
      </c>
      <c r="E5" s="70">
        <v>240044</v>
      </c>
      <c r="F5" s="70">
        <v>294990</v>
      </c>
      <c r="G5" s="70">
        <v>281408</v>
      </c>
      <c r="H5" s="70">
        <v>232034</v>
      </c>
      <c r="I5" s="70">
        <v>327828</v>
      </c>
      <c r="J5" s="70">
        <v>319674</v>
      </c>
      <c r="K5" s="70">
        <v>214524</v>
      </c>
      <c r="L5" s="70">
        <v>294218</v>
      </c>
      <c r="M5" s="70">
        <f>'N a V 2020'!E39</f>
        <v>356170</v>
      </c>
      <c r="N5" s="70">
        <f>'NaV 2021'!E31</f>
        <v>286400</v>
      </c>
    </row>
    <row r="6" spans="1:14" ht="12.75">
      <c r="A6" s="72" t="s">
        <v>240</v>
      </c>
      <c r="B6" s="70">
        <f>521245-B3</f>
        <v>84901</v>
      </c>
      <c r="C6" s="70">
        <f>667197-C3</f>
        <v>64385</v>
      </c>
      <c r="D6" s="70">
        <f>510188-D3</f>
        <v>51656</v>
      </c>
      <c r="E6" s="70">
        <f>507564-E3</f>
        <v>20878</v>
      </c>
      <c r="F6" s="70">
        <f>422252-F3</f>
        <v>56680</v>
      </c>
      <c r="G6" s="70">
        <v>92804</v>
      </c>
      <c r="H6" s="70">
        <v>27982</v>
      </c>
      <c r="I6" s="70">
        <v>11293</v>
      </c>
      <c r="J6" s="70">
        <v>70492</v>
      </c>
      <c r="K6" s="70">
        <v>46300</v>
      </c>
      <c r="L6" s="70">
        <v>26173</v>
      </c>
      <c r="M6" s="70">
        <f>'N a V 2020'!E37</f>
        <v>40583</v>
      </c>
      <c r="N6" s="70">
        <f>'NaV 2021'!E29</f>
        <v>20244.5</v>
      </c>
    </row>
    <row r="7" spans="1:14" ht="12.75">
      <c r="A7" s="73" t="s">
        <v>241</v>
      </c>
      <c r="B7" s="74">
        <f aca="true" t="shared" si="0" ref="B7:G7">SUM(B3:B6)</f>
        <v>771886</v>
      </c>
      <c r="C7" s="74">
        <f t="shared" si="0"/>
        <v>930885</v>
      </c>
      <c r="D7" s="74">
        <f t="shared" si="0"/>
        <v>783676</v>
      </c>
      <c r="E7" s="74">
        <f t="shared" si="0"/>
        <v>747608</v>
      </c>
      <c r="F7" s="74">
        <f t="shared" si="0"/>
        <v>717242</v>
      </c>
      <c r="G7" s="74">
        <f t="shared" si="0"/>
        <v>932337</v>
      </c>
      <c r="H7" s="74">
        <f aca="true" t="shared" si="1" ref="H7:M7">SUM(H3:H6)</f>
        <v>744064</v>
      </c>
      <c r="I7" s="74">
        <f t="shared" si="1"/>
        <v>827217</v>
      </c>
      <c r="J7" s="74">
        <f t="shared" si="1"/>
        <v>716570</v>
      </c>
      <c r="K7" s="74">
        <f t="shared" si="1"/>
        <v>804461</v>
      </c>
      <c r="L7" s="74">
        <f t="shared" si="1"/>
        <v>896835</v>
      </c>
      <c r="M7" s="74">
        <f t="shared" si="1"/>
        <v>1102533</v>
      </c>
      <c r="N7" s="74">
        <f>SUM(N3:N6)</f>
        <v>958267.5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Mares</cp:lastModifiedBy>
  <cp:lastPrinted>2022-03-25T11:52:39Z</cp:lastPrinted>
  <dcterms:created xsi:type="dcterms:W3CDTF">2007-02-05T14:51:09Z</dcterms:created>
  <dcterms:modified xsi:type="dcterms:W3CDTF">2022-03-25T12:20:04Z</dcterms:modified>
  <cp:category/>
  <cp:version/>
  <cp:contentType/>
  <cp:contentStatus/>
</cp:coreProperties>
</file>